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880" activeTab="0"/>
  </bookViews>
  <sheets>
    <sheet name="Лист1" sheetId="1" r:id="rId1"/>
  </sheets>
  <definedNames>
    <definedName name="Print_Area_0" localSheetId="0">'Лист1'!#REF!</definedName>
    <definedName name="Print_Titles_0" localSheetId="0">'Лист1'!#REF!</definedName>
    <definedName name="_xlnm.Print_Area" localSheetId="0">'Лист1'!$A$2:$N$117</definedName>
  </definedNames>
  <calcPr fullCalcOnLoad="1"/>
</workbook>
</file>

<file path=xl/sharedStrings.xml><?xml version="1.0" encoding="utf-8"?>
<sst xmlns="http://schemas.openxmlformats.org/spreadsheetml/2006/main" count="259" uniqueCount="112">
  <si>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</si>
  <si>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</si>
  <si>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</si>
  <si>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</si>
  <si>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</si>
  <si>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</si>
  <si>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</si>
  <si>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1.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</si>
  <si>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</si>
  <si>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</si>
  <si>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</si>
  <si>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</si>
  <si>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</si>
  <si>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</si>
  <si>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</si>
  <si>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</si>
  <si>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</si>
  <si>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тыс.чел.в год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</si>
  <si>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</si>
  <si>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</si>
  <si>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</si>
  <si>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%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</si>
  <si>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</si>
  <si>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</si>
  <si>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</si>
  <si>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</si>
  <si>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</si>
  <si>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</si>
  <si>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</si>
  <si>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</si>
  <si>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</si>
  <si>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</si>
  <si>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</si>
  <si>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>1.6.</t>
  </si>
  <si>
    <t>1.7.</t>
  </si>
  <si>
    <t>1.8.</t>
  </si>
  <si>
    <t>Мероприятие 8                                      Организация выездных мероприятий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</si>
  <si>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</si>
  <si>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</si>
  <si>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</si>
  <si>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</si>
  <si>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</si>
  <si>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</si>
  <si>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</si>
  <si>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</si>
  <si>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</si>
  <si>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</si>
  <si>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</si>
  <si>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</si>
  <si>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</si>
  <si>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</si>
  <si>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</si>
  <si>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</si>
  <si>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</si>
  <si>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</si>
  <si>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</si>
  <si>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</si>
  <si>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</si>
  <si>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</si>
  <si>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</si>
  <si>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</si>
  <si>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</si>
  <si>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</si>
  <si>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</si>
  <si>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</si>
  <si>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</si>
  <si>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4.2.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</si>
  <si>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</si>
  <si>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</si>
  <si>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</si>
  <si>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</si>
  <si>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</si>
  <si>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ед.</t>
  </si>
  <si>
    <t>5.2.</t>
  </si>
  <si>
    <t xml:space="preserve">Индикатор 1 Доля бухгалтерской отчётности, представленной в срок </t>
  </si>
  <si>
    <t>тыс. руб.</t>
  </si>
  <si>
    <t>5.2 Второй  этап</t>
  </si>
  <si>
    <t>Целевое суммарное значение 2 этапа</t>
  </si>
  <si>
    <r>
      <rPr>
        <sz val="16"/>
        <rFont val="Times New Roman"/>
        <family val="1"/>
      </rP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2021-2024 гг."</t>
    </r>
  </si>
  <si>
    <t>2021-2024</t>
  </si>
  <si>
    <r>
      <rPr>
        <sz val="16"/>
        <rFont val="Times New Roman"/>
        <family val="1"/>
      </rPr>
      <t>Мероприятие 1.      Организация и</t>
    </r>
    <r>
      <rPr>
        <sz val="16"/>
        <color indexed="9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проведение </t>
    </r>
    <r>
      <rPr>
        <sz val="16"/>
        <color indexed="26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</si>
  <si>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r>
      <rPr>
        <i/>
        <sz val="16"/>
        <rFont val="Times New Roman"/>
        <family val="1"/>
      </rPr>
      <t xml:space="preserve">Индикатор 1     Доля муниципальных учреждений культуры, находящихся в нормативном состоянии   </t>
    </r>
    <r>
      <rPr>
        <i/>
        <sz val="16"/>
        <color indexed="9"/>
        <rFont val="Times New Roman"/>
        <family val="1"/>
      </rPr>
      <t xml:space="preserve"> </t>
    </r>
  </si>
  <si>
    <t>Индикатор 2    Доля муниципальных учреждений культуры, которые полностью соответствуют нормам и требованиям противопожарной безопасности</t>
  </si>
  <si>
    <t xml:space="preserve">Индикатор 3 Число посещений культурно-просетительских  мероприятий, в том числе: концертов классической музыки, концертов музыкального абонемента </t>
  </si>
  <si>
    <t>Мероприятие 6                                                       Гранты на поддержку и развиттие народных самодеятельных коллективов</t>
  </si>
  <si>
    <t>Мероприятие 7   Организация и проведение мероприятий в рамках деятельности ТОС</t>
  </si>
  <si>
    <t>Мероприятие 1   Обеспечение библиотечно-информационного обслуживания</t>
  </si>
  <si>
    <t>Мероприятие 2      Проведение ремонтов, благоустройства, укрепление и совершенствование материально-технической базы библиотек</t>
  </si>
  <si>
    <t>Индикатор 1      Доля помещений муниципальных библиотек, находящихся в нормативном состоянии</t>
  </si>
  <si>
    <t>Индикатор 1     Доля площади помещений Музея, находящихся в нормативном состоянии</t>
  </si>
  <si>
    <t>Мероприятие 2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</si>
  <si>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1                           Обеспечение деятельности Управления культуры и молодёжной политики</t>
  </si>
  <si>
    <t>Индикатор 1 Количество орагнизаций культуры, составляющих муниципальную сеть организаций культуры</t>
  </si>
  <si>
    <t>Мероприятие 2    Ведение  бухгалтерского, налогового и статистического учёта в обслуживаемых учреждениях</t>
  </si>
  <si>
    <t>ВСЕГО ЗА 2 ЭТАП</t>
  </si>
  <si>
    <t>5.3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</si>
  <si>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</si>
  <si>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t>Мероприятие 3   Выплаты компенсации работникам муниципальных учреждений культуры за наем (поднаем) жилых помещений</t>
  </si>
  <si>
    <t>2.3.</t>
  </si>
  <si>
    <t xml:space="preserve">Мероприятие 3   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</si>
  <si>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 xml:space="preserve">Мероприятие 3   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</t>
  </si>
  <si>
    <t>в т.ч. 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</t>
  </si>
  <si>
    <t>2021-2025</t>
  </si>
  <si>
    <t>Индикатор 3   Численность участников культурно-досуговых формирований</t>
  </si>
  <si>
    <t>Индикатор  2   Количество культурно - досуговых формирований</t>
  </si>
  <si>
    <t>1.9</t>
  </si>
  <si>
    <t>Мероприятие 9                       Реконструкция учреждений культуры</t>
  </si>
  <si>
    <t>в т.ч. Комплектование книжных фондов в рамках федерального проекта "Цифровизация услуг и формирование информационного пространства в сфере культуры" ("Цифровая культура") национального проекта "Культура"</t>
  </si>
  <si>
    <t>в т.ч. Создание модельных муниципальных библиотек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</si>
  <si>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Индикатор  2 Количество экскурсий, проведённых Музеем истории города Обнинска</t>
  </si>
  <si>
    <t>в т.ч. Техническое оснащение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</si>
  <si>
    <t>в т.ч. Реконструкция и капитальный ремонт муниципальных музеев в рамках федерального проекта "Обеспечение качественно нового уровня развития инфраструктуры культуры" национального проекта "Культура"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</si>
</sst>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0"/>
      <name val="Arial Cyr"/>
      <family val="2"/>
    </font>
    <font>
      <sz val="11"/>
      <color indexed="55"/>
      <name val="Calibri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2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indexed="9"/>
      <name val="Times New Roman"/>
      <family val="1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" fontId="7" fillId="0" borderId="14" xfId="0" applyNumberFormat="1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164" fontId="7" fillId="0" borderId="12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1" fontId="3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64" fontId="3" fillId="33" borderId="12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3" fillId="0" borderId="12" xfId="0" applyFont="1" applyBorder="1" applyAlignment="1">
      <alignment horizontal="justify" vertical="top" wrapText="1"/>
    </xf>
    <xf numFmtId="164" fontId="3" fillId="0" borderId="12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164" fontId="7" fillId="0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164" fontId="3" fillId="34" borderId="12" xfId="0" applyNumberFormat="1" applyFont="1" applyFill="1" applyBorder="1" applyAlignment="1">
      <alignment vertical="top" wrapText="1"/>
    </xf>
    <xf numFmtId="164" fontId="3" fillId="35" borderId="12" xfId="0" applyNumberFormat="1" applyFont="1" applyFill="1" applyBorder="1" applyAlignment="1">
      <alignment vertical="top" wrapText="1"/>
    </xf>
    <xf numFmtId="164" fontId="3" fillId="34" borderId="12" xfId="0" applyNumberFormat="1" applyFont="1" applyFill="1" applyBorder="1" applyAlignment="1">
      <alignment horizontal="right" vertical="top" wrapText="1"/>
    </xf>
    <xf numFmtId="164" fontId="7" fillId="34" borderId="12" xfId="0" applyNumberFormat="1" applyFont="1" applyFill="1" applyBorder="1" applyAlignment="1">
      <alignment horizontal="right" vertical="top" wrapText="1"/>
    </xf>
    <xf numFmtId="164" fontId="7" fillId="34" borderId="12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Fill="1" applyBorder="1" applyAlignment="1">
      <alignment horizontal="right" vertical="top" wrapText="1"/>
    </xf>
    <xf numFmtId="164" fontId="7" fillId="0" borderId="17" xfId="0" applyNumberFormat="1" applyFont="1" applyBorder="1" applyAlignment="1">
      <alignment vertical="top" wrapText="1"/>
    </xf>
    <xf numFmtId="164" fontId="7" fillId="35" borderId="17" xfId="0" applyNumberFormat="1" applyFont="1" applyFill="1" applyBorder="1" applyAlignment="1">
      <alignment horizontal="right" vertical="top" wrapText="1"/>
    </xf>
    <xf numFmtId="0" fontId="3" fillId="5" borderId="12" xfId="0" applyFont="1" applyFill="1" applyBorder="1" applyAlignment="1">
      <alignment vertical="top" wrapText="1"/>
    </xf>
    <xf numFmtId="164" fontId="3" fillId="5" borderId="12" xfId="0" applyNumberFormat="1" applyFont="1" applyFill="1" applyBorder="1" applyAlignment="1">
      <alignment vertical="top" wrapText="1"/>
    </xf>
    <xf numFmtId="164" fontId="3" fillId="34" borderId="15" xfId="0" applyNumberFormat="1" applyFont="1" applyFill="1" applyBorder="1" applyAlignment="1">
      <alignment horizontal="right" vertical="top" wrapText="1"/>
    </xf>
    <xf numFmtId="164" fontId="7" fillId="34" borderId="17" xfId="0" applyNumberFormat="1" applyFont="1" applyFill="1" applyBorder="1" applyAlignment="1">
      <alignment vertical="top" wrapText="1"/>
    </xf>
    <xf numFmtId="164" fontId="3" fillId="34" borderId="1" xfId="0" applyNumberFormat="1" applyFont="1" applyFill="1" applyBorder="1" applyAlignment="1">
      <alignment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1" fontId="7" fillId="34" borderId="14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1" fontId="7" fillId="35" borderId="14" xfId="0" applyNumberFormat="1" applyFont="1" applyFill="1" applyBorder="1" applyAlignment="1">
      <alignment horizontal="center" vertical="top" wrapText="1"/>
    </xf>
    <xf numFmtId="0" fontId="8" fillId="35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12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top" wrapText="1"/>
    </xf>
    <xf numFmtId="1" fontId="7" fillId="34" borderId="17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7" fillId="34" borderId="16" xfId="0" applyFont="1" applyFill="1" applyBorder="1" applyAlignment="1">
      <alignment horizontal="center" vertical="center" wrapText="1"/>
    </xf>
    <xf numFmtId="1" fontId="3" fillId="35" borderId="17" xfId="0" applyNumberFormat="1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justify" vertical="top" wrapText="1"/>
    </xf>
    <xf numFmtId="0" fontId="7" fillId="34" borderId="15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1" fontId="3" fillId="34" borderId="15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16" fontId="3" fillId="34" borderId="13" xfId="0" applyNumberFormat="1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64" fontId="7" fillId="34" borderId="17" xfId="0" applyNumberFormat="1" applyFont="1" applyFill="1" applyBorder="1" applyAlignment="1">
      <alignment horizontal="right" vertical="top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0" fontId="7" fillId="36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justify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3" fillId="4" borderId="12" xfId="0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vertical="top" wrapText="1"/>
    </xf>
    <xf numFmtId="164" fontId="3" fillId="34" borderId="17" xfId="0" applyNumberFormat="1" applyFont="1" applyFill="1" applyBorder="1" applyAlignment="1">
      <alignment vertical="top" wrapText="1"/>
    </xf>
    <xf numFmtId="164" fontId="3" fillId="37" borderId="17" xfId="0" applyNumberFormat="1" applyFont="1" applyFill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0" fontId="3" fillId="7" borderId="12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4" borderId="22" xfId="33" applyNumberFormat="1" applyFont="1" applyFill="1" applyBorder="1" applyAlignment="1" applyProtection="1">
      <alignment horizontal="center" vertical="top" wrapText="1"/>
      <protection/>
    </xf>
    <xf numFmtId="0" fontId="3" fillId="4" borderId="23" xfId="33" applyNumberFormat="1" applyFont="1" applyFill="1" applyBorder="1" applyAlignment="1" applyProtection="1">
      <alignment horizontal="center" vertical="top" wrapText="1"/>
      <protection/>
    </xf>
    <xf numFmtId="0" fontId="3" fillId="5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164" fontId="7" fillId="34" borderId="15" xfId="0" applyNumberFormat="1" applyFont="1" applyFill="1" applyBorder="1" applyAlignment="1">
      <alignment horizontal="right" vertical="top" wrapText="1"/>
    </xf>
    <xf numFmtId="164" fontId="7" fillId="34" borderId="17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16" fontId="3" fillId="0" borderId="12" xfId="0" applyNumberFormat="1" applyFont="1" applyBorder="1" applyAlignment="1">
      <alignment horizontal="center" vertical="top" wrapText="1"/>
    </xf>
    <xf numFmtId="0" fontId="3" fillId="13" borderId="15" xfId="0" applyFont="1" applyFill="1" applyBorder="1" applyAlignment="1">
      <alignment horizontal="center" vertical="top" wrapText="1"/>
    </xf>
    <xf numFmtId="0" fontId="3" fillId="13" borderId="14" xfId="0" applyFont="1" applyFill="1" applyBorder="1" applyAlignment="1">
      <alignment horizontal="center" vertical="top" wrapText="1"/>
    </xf>
    <xf numFmtId="0" fontId="3" fillId="13" borderId="17" xfId="0" applyFont="1" applyFill="1" applyBorder="1" applyAlignment="1">
      <alignment horizontal="center" vertical="top" wrapText="1"/>
    </xf>
    <xf numFmtId="164" fontId="7" fillId="33" borderId="12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view="pageBreakPreview" zoomScale="75" zoomScaleNormal="60" zoomScaleSheetLayoutView="75" zoomScalePageLayoutView="0" workbookViewId="0" topLeftCell="A103">
      <selection activeCell="B115" sqref="B115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8.125" style="0" customWidth="1"/>
    <col min="12" max="12" width="16.25390625" style="0" customWidth="1"/>
    <col min="13" max="13" width="19.25390625" style="0" customWidth="1"/>
    <col min="14" max="16384" width="8.25390625" style="0" customWidth="1"/>
  </cols>
  <sheetData>
    <row r="1" ht="12.75">
      <c r="C1"/>
    </row>
    <row r="2" spans="1:13" ht="20.25">
      <c r="A2" s="2"/>
      <c r="B2" s="174" t="s">
        <v>76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2" ht="81" customHeight="1">
      <c r="A3" s="175" t="s">
        <v>0</v>
      </c>
      <c r="B3" s="175" t="s">
        <v>1</v>
      </c>
      <c r="C3" s="179" t="s">
        <v>2</v>
      </c>
      <c r="D3" s="175" t="s">
        <v>3</v>
      </c>
      <c r="E3" s="175" t="s">
        <v>4</v>
      </c>
      <c r="F3" s="175" t="s">
        <v>5</v>
      </c>
      <c r="G3" s="176" t="s">
        <v>6</v>
      </c>
      <c r="H3" s="177"/>
      <c r="I3" s="177"/>
      <c r="J3" s="177"/>
      <c r="K3" s="178"/>
      <c r="L3" s="54"/>
    </row>
    <row r="4" spans="1:11" ht="81">
      <c r="A4" s="175"/>
      <c r="B4" s="175"/>
      <c r="C4" s="179"/>
      <c r="D4" s="175"/>
      <c r="E4" s="175"/>
      <c r="F4" s="175"/>
      <c r="G4" s="118">
        <v>2021</v>
      </c>
      <c r="H4" s="118">
        <v>2022</v>
      </c>
      <c r="I4" s="118">
        <v>2023</v>
      </c>
      <c r="J4" s="118">
        <v>2024</v>
      </c>
      <c r="K4" s="123" t="s">
        <v>77</v>
      </c>
    </row>
    <row r="5" spans="1:11" ht="89.25" customHeight="1">
      <c r="A5" s="166" t="s">
        <v>7</v>
      </c>
      <c r="B5" s="166" t="s">
        <v>78</v>
      </c>
      <c r="C5" s="171"/>
      <c r="D5" s="166" t="s">
        <v>79</v>
      </c>
      <c r="E5" s="166" t="s">
        <v>8</v>
      </c>
      <c r="F5" s="73" t="s">
        <v>9</v>
      </c>
      <c r="G5" s="74">
        <f>G6+G7</f>
        <v>132885.80000000002</v>
      </c>
      <c r="H5" s="74">
        <f>H6+H7</f>
        <v>159954.9</v>
      </c>
      <c r="I5" s="74">
        <f>I6+I7</f>
        <v>127410</v>
      </c>
      <c r="J5" s="74">
        <f>J6+J7</f>
        <v>127410</v>
      </c>
      <c r="K5" s="74">
        <f>K6+K7</f>
        <v>547660.7</v>
      </c>
    </row>
    <row r="6" spans="1:11" ht="20.25">
      <c r="A6" s="167"/>
      <c r="B6" s="167"/>
      <c r="C6" s="172"/>
      <c r="D6" s="167"/>
      <c r="E6" s="167"/>
      <c r="F6" s="4" t="s">
        <v>64</v>
      </c>
      <c r="G6" s="67">
        <f>G9+G13+G20+G34</f>
        <v>1361.9</v>
      </c>
      <c r="H6" s="67">
        <f>H9+H13+H20+H34</f>
        <v>0</v>
      </c>
      <c r="I6" s="67">
        <f>I9+I13+I20+I34</f>
        <v>0</v>
      </c>
      <c r="J6" s="67">
        <f>J9+J13+J20+J34</f>
        <v>0</v>
      </c>
      <c r="K6" s="67">
        <f>SUM(G6:J6)</f>
        <v>1361.9</v>
      </c>
    </row>
    <row r="7" spans="1:13" s="90" customFormat="1" ht="40.5" customHeight="1">
      <c r="A7" s="168"/>
      <c r="B7" s="168"/>
      <c r="C7" s="173"/>
      <c r="D7" s="168"/>
      <c r="E7" s="168"/>
      <c r="F7" s="4" t="s">
        <v>11</v>
      </c>
      <c r="G7" s="67">
        <f>G10+G14+G21+G24+G28+G32+G35+G36+G37</f>
        <v>131523.90000000002</v>
      </c>
      <c r="H7" s="67">
        <f>H10+H14+H21+H24+H28+H32+H35+H36+H37</f>
        <v>159954.9</v>
      </c>
      <c r="I7" s="67">
        <f>I10+I14+I21+I24+I28+I32+I35+I36+I37</f>
        <v>127410</v>
      </c>
      <c r="J7" s="67">
        <f>J10+J14+J21+J24+J28+J32+J35+J36+J37</f>
        <v>127410</v>
      </c>
      <c r="K7" s="67">
        <f>K10+K14+K21+K24+K28+K32+K35+K36+K37</f>
        <v>546298.7999999999</v>
      </c>
      <c r="L7"/>
      <c r="M7"/>
    </row>
    <row r="8" spans="1:13" s="90" customFormat="1" ht="41.25" customHeight="1">
      <c r="A8" s="6" t="s">
        <v>10</v>
      </c>
      <c r="B8" s="183" t="s">
        <v>80</v>
      </c>
      <c r="C8" s="158"/>
      <c r="D8" s="152" t="s">
        <v>79</v>
      </c>
      <c r="E8" s="152" t="s">
        <v>8</v>
      </c>
      <c r="F8" s="73" t="s">
        <v>9</v>
      </c>
      <c r="G8" s="67">
        <f>G9+G10</f>
        <v>8405.6</v>
      </c>
      <c r="H8" s="60">
        <f>H9+H10</f>
        <v>5000</v>
      </c>
      <c r="I8" s="60">
        <f>I9+I10</f>
        <v>5000</v>
      </c>
      <c r="J8" s="60">
        <f>J9+J10</f>
        <v>5000</v>
      </c>
      <c r="K8" s="67">
        <f aca="true" t="shared" si="0" ref="K8:K14">SUM(G8:J8)</f>
        <v>23405.6</v>
      </c>
      <c r="L8"/>
      <c r="M8"/>
    </row>
    <row r="9" spans="1:13" s="90" customFormat="1" ht="49.5" customHeight="1">
      <c r="A9" s="135"/>
      <c r="B9" s="184"/>
      <c r="C9" s="159"/>
      <c r="D9" s="153"/>
      <c r="E9" s="153"/>
      <c r="F9" s="4" t="s">
        <v>64</v>
      </c>
      <c r="G9" s="60">
        <v>200</v>
      </c>
      <c r="H9" s="60">
        <v>0</v>
      </c>
      <c r="I9" s="60">
        <v>0</v>
      </c>
      <c r="J9" s="60">
        <v>0</v>
      </c>
      <c r="K9" s="67">
        <f t="shared" si="0"/>
        <v>200</v>
      </c>
      <c r="L9"/>
      <c r="M9"/>
    </row>
    <row r="10" spans="1:13" s="90" customFormat="1" ht="33.75" customHeight="1">
      <c r="A10" s="135"/>
      <c r="B10" s="185"/>
      <c r="C10" s="160"/>
      <c r="D10" s="154"/>
      <c r="E10" s="154"/>
      <c r="F10" s="4" t="s">
        <v>11</v>
      </c>
      <c r="G10" s="60">
        <v>8205.6</v>
      </c>
      <c r="H10" s="60">
        <v>5000</v>
      </c>
      <c r="I10" s="67">
        <v>5000</v>
      </c>
      <c r="J10" s="67">
        <v>5000</v>
      </c>
      <c r="K10" s="67">
        <f t="shared" si="0"/>
        <v>23205.6</v>
      </c>
      <c r="L10"/>
      <c r="M10"/>
    </row>
    <row r="11" spans="1:13" s="90" customFormat="1" ht="73.5" customHeight="1">
      <c r="A11" s="83"/>
      <c r="B11" s="84" t="s">
        <v>12</v>
      </c>
      <c r="C11" s="85">
        <v>1</v>
      </c>
      <c r="D11" s="84"/>
      <c r="E11" s="86" t="s">
        <v>13</v>
      </c>
      <c r="F11" s="84"/>
      <c r="G11" s="64">
        <v>50</v>
      </c>
      <c r="H11" s="64">
        <v>50</v>
      </c>
      <c r="I11" s="64">
        <v>50</v>
      </c>
      <c r="J11" s="64">
        <v>50</v>
      </c>
      <c r="K11" s="67">
        <f t="shared" si="0"/>
        <v>200</v>
      </c>
      <c r="L11" s="87"/>
      <c r="M11" s="87"/>
    </row>
    <row r="12" spans="1:11" s="90" customFormat="1" ht="42.75" customHeight="1">
      <c r="A12" s="107" t="s">
        <v>14</v>
      </c>
      <c r="B12" s="169" t="s">
        <v>15</v>
      </c>
      <c r="C12" s="169"/>
      <c r="D12" s="169" t="s">
        <v>79</v>
      </c>
      <c r="E12" s="169" t="s">
        <v>8</v>
      </c>
      <c r="F12" s="73" t="s">
        <v>9</v>
      </c>
      <c r="G12" s="60">
        <f>G13+G14</f>
        <v>104616.4</v>
      </c>
      <c r="H12" s="60">
        <f>H13+H14</f>
        <v>107410</v>
      </c>
      <c r="I12" s="60">
        <f>I13+I14</f>
        <v>107410</v>
      </c>
      <c r="J12" s="60">
        <f>J13+J14</f>
        <v>107410</v>
      </c>
      <c r="K12" s="67">
        <f t="shared" si="0"/>
        <v>426846.4</v>
      </c>
    </row>
    <row r="13" spans="1:13" ht="28.5" customHeight="1">
      <c r="A13" s="136"/>
      <c r="B13" s="189"/>
      <c r="C13" s="189"/>
      <c r="D13" s="189"/>
      <c r="E13" s="189"/>
      <c r="F13" s="4" t="s">
        <v>64</v>
      </c>
      <c r="G13" s="60">
        <v>1161.9</v>
      </c>
      <c r="H13" s="60">
        <v>0</v>
      </c>
      <c r="I13" s="60">
        <v>0</v>
      </c>
      <c r="J13" s="60">
        <v>0</v>
      </c>
      <c r="K13" s="67">
        <f t="shared" si="0"/>
        <v>1161.9</v>
      </c>
      <c r="L13" s="90"/>
      <c r="M13" s="90"/>
    </row>
    <row r="14" spans="1:13" ht="34.5" customHeight="1">
      <c r="A14" s="136"/>
      <c r="B14" s="170"/>
      <c r="C14" s="170"/>
      <c r="D14" s="170"/>
      <c r="E14" s="170"/>
      <c r="F14" s="4" t="s">
        <v>11</v>
      </c>
      <c r="G14" s="60">
        <v>103454.5</v>
      </c>
      <c r="H14" s="60">
        <v>107410</v>
      </c>
      <c r="I14" s="60">
        <v>107410</v>
      </c>
      <c r="J14" s="60">
        <v>107410</v>
      </c>
      <c r="K14" s="67">
        <f t="shared" si="0"/>
        <v>425684.5</v>
      </c>
      <c r="L14" s="90"/>
      <c r="M14" s="90"/>
    </row>
    <row r="15" spans="1:13" ht="40.5">
      <c r="A15" s="88"/>
      <c r="B15" s="84" t="s">
        <v>16</v>
      </c>
      <c r="C15" s="85">
        <v>0.5</v>
      </c>
      <c r="D15" s="84"/>
      <c r="E15" s="86" t="s">
        <v>13</v>
      </c>
      <c r="F15" s="84"/>
      <c r="G15" s="64">
        <v>550</v>
      </c>
      <c r="H15" s="64">
        <v>550</v>
      </c>
      <c r="I15" s="64">
        <v>550</v>
      </c>
      <c r="J15" s="64">
        <v>550</v>
      </c>
      <c r="K15" s="64"/>
      <c r="L15" s="89"/>
      <c r="M15" s="89"/>
    </row>
    <row r="16" spans="1:13" ht="20.25">
      <c r="A16" s="88"/>
      <c r="B16" s="190" t="s">
        <v>104</v>
      </c>
      <c r="C16" s="192">
        <v>0.25</v>
      </c>
      <c r="D16" s="194"/>
      <c r="E16" s="190" t="s">
        <v>13</v>
      </c>
      <c r="F16" s="190"/>
      <c r="G16" s="196">
        <v>83</v>
      </c>
      <c r="H16" s="196">
        <v>83</v>
      </c>
      <c r="I16" s="196">
        <v>83</v>
      </c>
      <c r="J16" s="196">
        <v>83</v>
      </c>
      <c r="K16" s="196"/>
      <c r="L16" s="90"/>
      <c r="M16" s="90"/>
    </row>
    <row r="17" spans="1:13" s="90" customFormat="1" ht="20.25">
      <c r="A17" s="83"/>
      <c r="B17" s="191"/>
      <c r="C17" s="193"/>
      <c r="D17" s="195"/>
      <c r="E17" s="191"/>
      <c r="F17" s="191"/>
      <c r="G17" s="197"/>
      <c r="H17" s="197"/>
      <c r="I17" s="197"/>
      <c r="J17" s="197"/>
      <c r="K17" s="197"/>
      <c r="L17" s="87"/>
      <c r="M17" s="87"/>
    </row>
    <row r="18" spans="1:13" s="90" customFormat="1" ht="60.75">
      <c r="A18" s="88"/>
      <c r="B18" s="84" t="s">
        <v>103</v>
      </c>
      <c r="C18" s="85">
        <v>0.25</v>
      </c>
      <c r="D18" s="84"/>
      <c r="E18" s="86" t="s">
        <v>18</v>
      </c>
      <c r="F18" s="84"/>
      <c r="G18" s="63">
        <v>2100</v>
      </c>
      <c r="H18" s="63">
        <v>2100</v>
      </c>
      <c r="I18" s="63">
        <v>2100</v>
      </c>
      <c r="J18" s="63">
        <v>2100</v>
      </c>
      <c r="K18" s="64"/>
      <c r="L18" s="89"/>
      <c r="M18" s="89"/>
    </row>
    <row r="19" spans="1:13" s="90" customFormat="1" ht="48.75" customHeight="1">
      <c r="A19" s="12" t="s">
        <v>19</v>
      </c>
      <c r="B19" s="152" t="s">
        <v>20</v>
      </c>
      <c r="C19" s="149"/>
      <c r="D19" s="152" t="s">
        <v>79</v>
      </c>
      <c r="E19" s="152" t="s">
        <v>8</v>
      </c>
      <c r="F19" s="73" t="s">
        <v>9</v>
      </c>
      <c r="G19" s="60">
        <f>G20+G21</f>
        <v>11558.8</v>
      </c>
      <c r="H19" s="60">
        <f>H20+H21</f>
        <v>4000</v>
      </c>
      <c r="I19" s="60">
        <f>I20+I21</f>
        <v>6500</v>
      </c>
      <c r="J19" s="60">
        <f>J20+J21</f>
        <v>6500</v>
      </c>
      <c r="K19" s="67">
        <f>SUM(G19:J19)</f>
        <v>28558.8</v>
      </c>
      <c r="L19"/>
      <c r="M19"/>
    </row>
    <row r="20" spans="1:11" ht="60.75" customHeight="1">
      <c r="A20" s="137"/>
      <c r="B20" s="153"/>
      <c r="C20" s="150"/>
      <c r="D20" s="153"/>
      <c r="E20" s="153"/>
      <c r="F20" s="4" t="s">
        <v>64</v>
      </c>
      <c r="G20" s="60"/>
      <c r="H20" s="60"/>
      <c r="I20" s="67"/>
      <c r="J20" s="67"/>
      <c r="K20" s="67">
        <f>SUM(G20:J20)</f>
        <v>0</v>
      </c>
    </row>
    <row r="21" spans="1:13" s="90" customFormat="1" ht="33.75" customHeight="1">
      <c r="A21" s="137"/>
      <c r="B21" s="154"/>
      <c r="C21" s="151"/>
      <c r="D21" s="154"/>
      <c r="E21" s="154"/>
      <c r="F21" s="4" t="s">
        <v>11</v>
      </c>
      <c r="G21" s="60">
        <v>11558.8</v>
      </c>
      <c r="H21" s="60">
        <v>4000</v>
      </c>
      <c r="I21" s="67">
        <v>6500</v>
      </c>
      <c r="J21" s="67">
        <v>6500</v>
      </c>
      <c r="K21" s="67">
        <f>SUM(G21:J21)</f>
        <v>28558.8</v>
      </c>
      <c r="L21"/>
      <c r="M21"/>
    </row>
    <row r="22" spans="1:13" s="90" customFormat="1" ht="81.75" customHeight="1">
      <c r="A22" s="8"/>
      <c r="B22" s="9" t="s">
        <v>81</v>
      </c>
      <c r="C22" s="126">
        <v>0.5</v>
      </c>
      <c r="D22" s="13"/>
      <c r="E22" s="15" t="s">
        <v>21</v>
      </c>
      <c r="F22" s="13"/>
      <c r="G22" s="63">
        <v>100</v>
      </c>
      <c r="H22" s="63">
        <v>100</v>
      </c>
      <c r="I22" s="68">
        <v>100</v>
      </c>
      <c r="J22" s="68">
        <v>100</v>
      </c>
      <c r="K22" s="56"/>
      <c r="L22" s="11"/>
      <c r="M22" s="11"/>
    </row>
    <row r="23" spans="1:13" s="90" customFormat="1" ht="116.25" customHeight="1">
      <c r="A23" s="8"/>
      <c r="B23" s="9" t="s">
        <v>82</v>
      </c>
      <c r="C23" s="126">
        <v>0.5</v>
      </c>
      <c r="D23" s="13"/>
      <c r="E23" s="15" t="s">
        <v>21</v>
      </c>
      <c r="F23" s="13"/>
      <c r="G23" s="63">
        <v>100</v>
      </c>
      <c r="H23" s="63">
        <v>100</v>
      </c>
      <c r="I23" s="68">
        <v>100</v>
      </c>
      <c r="J23" s="68">
        <v>100</v>
      </c>
      <c r="K23" s="56"/>
      <c r="L23" s="11"/>
      <c r="M23" s="11"/>
    </row>
    <row r="24" spans="1:11" ht="75.75" customHeight="1">
      <c r="A24" s="16" t="s">
        <v>22</v>
      </c>
      <c r="B24" s="7" t="s">
        <v>23</v>
      </c>
      <c r="C24" s="17"/>
      <c r="D24" s="3" t="s">
        <v>79</v>
      </c>
      <c r="E24" s="118" t="s">
        <v>8</v>
      </c>
      <c r="F24" s="4" t="s">
        <v>11</v>
      </c>
      <c r="G24" s="60">
        <v>1500</v>
      </c>
      <c r="H24" s="60">
        <v>1500</v>
      </c>
      <c r="I24" s="67">
        <v>1500</v>
      </c>
      <c r="J24" s="67">
        <v>1500</v>
      </c>
      <c r="K24" s="67">
        <f>SUM(G24:J24)</f>
        <v>6000</v>
      </c>
    </row>
    <row r="25" spans="1:13" ht="60.75" customHeight="1">
      <c r="A25" s="83"/>
      <c r="B25" s="91" t="s">
        <v>24</v>
      </c>
      <c r="C25" s="92">
        <v>0.5</v>
      </c>
      <c r="D25" s="91"/>
      <c r="E25" s="93" t="s">
        <v>25</v>
      </c>
      <c r="F25" s="91"/>
      <c r="G25" s="64">
        <v>4000</v>
      </c>
      <c r="H25" s="64">
        <v>4000</v>
      </c>
      <c r="I25" s="64">
        <v>4000</v>
      </c>
      <c r="J25" s="64">
        <v>4000</v>
      </c>
      <c r="K25" s="64"/>
      <c r="L25" s="87"/>
      <c r="M25" s="87"/>
    </row>
    <row r="26" spans="1:13" ht="51" customHeight="1">
      <c r="A26" s="94"/>
      <c r="B26" s="91" t="s">
        <v>26</v>
      </c>
      <c r="C26" s="92">
        <v>0.25</v>
      </c>
      <c r="D26" s="91"/>
      <c r="E26" s="93" t="s">
        <v>27</v>
      </c>
      <c r="F26" s="91"/>
      <c r="G26" s="64">
        <v>70</v>
      </c>
      <c r="H26" s="64">
        <v>70</v>
      </c>
      <c r="I26" s="64">
        <v>70</v>
      </c>
      <c r="J26" s="64">
        <v>70</v>
      </c>
      <c r="K26" s="64"/>
      <c r="L26" s="90"/>
      <c r="M26" s="90"/>
    </row>
    <row r="27" spans="1:13" ht="135.75" customHeight="1">
      <c r="A27" s="83"/>
      <c r="B27" s="91" t="s">
        <v>28</v>
      </c>
      <c r="C27" s="96">
        <v>0.25</v>
      </c>
      <c r="D27" s="91"/>
      <c r="E27" s="93" t="s">
        <v>13</v>
      </c>
      <c r="F27" s="91"/>
      <c r="G27" s="64">
        <v>85</v>
      </c>
      <c r="H27" s="64">
        <v>85</v>
      </c>
      <c r="I27" s="64">
        <v>85</v>
      </c>
      <c r="J27" s="64">
        <v>85</v>
      </c>
      <c r="K27" s="64"/>
      <c r="L27" s="90"/>
      <c r="M27" s="90"/>
    </row>
    <row r="28" spans="1:13" ht="113.25" customHeight="1">
      <c r="A28" s="16" t="s">
        <v>29</v>
      </c>
      <c r="B28" s="7" t="s">
        <v>30</v>
      </c>
      <c r="C28" s="18"/>
      <c r="D28" s="3" t="s">
        <v>79</v>
      </c>
      <c r="E28" s="19" t="s">
        <v>8</v>
      </c>
      <c r="F28" s="20" t="s">
        <v>11</v>
      </c>
      <c r="G28" s="60">
        <v>6000</v>
      </c>
      <c r="H28" s="60">
        <v>6000</v>
      </c>
      <c r="I28" s="67">
        <v>6000</v>
      </c>
      <c r="J28" s="67">
        <v>6000</v>
      </c>
      <c r="K28" s="67">
        <f>SUM(G28:J28)</f>
        <v>24000</v>
      </c>
      <c r="L28" s="22"/>
      <c r="M28" s="22"/>
    </row>
    <row r="29" spans="1:13" ht="93.75" customHeight="1">
      <c r="A29" s="97"/>
      <c r="B29" s="84" t="s">
        <v>31</v>
      </c>
      <c r="C29" s="98">
        <v>0.5</v>
      </c>
      <c r="D29" s="99"/>
      <c r="E29" s="86" t="s">
        <v>13</v>
      </c>
      <c r="F29" s="91"/>
      <c r="G29" s="64">
        <v>55</v>
      </c>
      <c r="H29" s="64">
        <v>55</v>
      </c>
      <c r="I29" s="64">
        <v>55</v>
      </c>
      <c r="J29" s="64">
        <v>55</v>
      </c>
      <c r="K29" s="61"/>
      <c r="L29" s="90"/>
      <c r="M29" s="90"/>
    </row>
    <row r="30" spans="1:13" ht="63" customHeight="1">
      <c r="A30" s="97"/>
      <c r="B30" s="100" t="s">
        <v>32</v>
      </c>
      <c r="C30" s="101">
        <v>0.25</v>
      </c>
      <c r="D30" s="102"/>
      <c r="E30" s="134" t="s">
        <v>13</v>
      </c>
      <c r="F30" s="91"/>
      <c r="G30" s="64">
        <v>30</v>
      </c>
      <c r="H30" s="64">
        <v>30</v>
      </c>
      <c r="I30" s="64">
        <v>30</v>
      </c>
      <c r="J30" s="64">
        <v>30</v>
      </c>
      <c r="K30" s="61"/>
      <c r="L30" s="95"/>
      <c r="M30" s="95"/>
    </row>
    <row r="31" spans="1:13" ht="101.25">
      <c r="A31" s="97"/>
      <c r="B31" s="100" t="s">
        <v>83</v>
      </c>
      <c r="C31" s="101">
        <v>0.25</v>
      </c>
      <c r="D31" s="102"/>
      <c r="E31" s="134" t="s">
        <v>27</v>
      </c>
      <c r="F31" s="91"/>
      <c r="G31" s="64">
        <v>10</v>
      </c>
      <c r="H31" s="64">
        <v>10</v>
      </c>
      <c r="I31" s="64">
        <v>10</v>
      </c>
      <c r="J31" s="64">
        <v>10</v>
      </c>
      <c r="K31" s="61"/>
      <c r="L31" s="95"/>
      <c r="M31" s="95"/>
    </row>
    <row r="32" spans="1:11" ht="72" customHeight="1">
      <c r="A32" s="24" t="s">
        <v>33</v>
      </c>
      <c r="B32" s="26" t="s">
        <v>84</v>
      </c>
      <c r="C32" s="23"/>
      <c r="D32" s="3" t="s">
        <v>79</v>
      </c>
      <c r="E32" s="115" t="s">
        <v>8</v>
      </c>
      <c r="F32" s="114" t="s">
        <v>11</v>
      </c>
      <c r="G32" s="60">
        <v>300</v>
      </c>
      <c r="H32" s="60">
        <v>300</v>
      </c>
      <c r="I32" s="67">
        <v>300</v>
      </c>
      <c r="J32" s="67">
        <v>300</v>
      </c>
      <c r="K32" s="21">
        <f aca="true" t="shared" si="1" ref="K32:K37">SUM(G32:J32)</f>
        <v>1200</v>
      </c>
    </row>
    <row r="33" spans="1:11" ht="40.5" customHeight="1">
      <c r="A33" s="180" t="s">
        <v>34</v>
      </c>
      <c r="B33" s="183" t="s">
        <v>85</v>
      </c>
      <c r="C33" s="186"/>
      <c r="D33" s="186" t="s">
        <v>79</v>
      </c>
      <c r="E33" s="183" t="s">
        <v>8</v>
      </c>
      <c r="F33" s="138" t="s">
        <v>9</v>
      </c>
      <c r="G33" s="60">
        <f>G34+G35</f>
        <v>410</v>
      </c>
      <c r="H33" s="60">
        <f>H34+H35</f>
        <v>500</v>
      </c>
      <c r="I33" s="60">
        <f>I34+I35</f>
        <v>500</v>
      </c>
      <c r="J33" s="60">
        <f>J34+J35</f>
        <v>500</v>
      </c>
      <c r="K33" s="21">
        <f>SUM(G33:J33)</f>
        <v>1910</v>
      </c>
    </row>
    <row r="34" spans="1:13" s="90" customFormat="1" ht="20.25">
      <c r="A34" s="181"/>
      <c r="B34" s="184"/>
      <c r="C34" s="187"/>
      <c r="D34" s="187"/>
      <c r="E34" s="184"/>
      <c r="F34" s="113" t="s">
        <v>64</v>
      </c>
      <c r="G34" s="60">
        <v>0</v>
      </c>
      <c r="H34" s="60">
        <v>0</v>
      </c>
      <c r="I34" s="60">
        <v>0</v>
      </c>
      <c r="J34" s="60">
        <v>0</v>
      </c>
      <c r="K34" s="21">
        <f>SUM(G34:J34)</f>
        <v>0</v>
      </c>
      <c r="L34"/>
      <c r="M34"/>
    </row>
    <row r="35" spans="1:13" s="90" customFormat="1" ht="33" customHeight="1">
      <c r="A35" s="182"/>
      <c r="B35" s="185"/>
      <c r="C35" s="188"/>
      <c r="D35" s="188"/>
      <c r="E35" s="185"/>
      <c r="F35" s="114" t="s">
        <v>11</v>
      </c>
      <c r="G35" s="60">
        <v>410</v>
      </c>
      <c r="H35" s="60">
        <v>500</v>
      </c>
      <c r="I35" s="67">
        <v>500</v>
      </c>
      <c r="J35" s="67">
        <v>500</v>
      </c>
      <c r="K35" s="21">
        <f>SUM(G35:J35)</f>
        <v>1910</v>
      </c>
      <c r="L35"/>
      <c r="M35"/>
    </row>
    <row r="36" spans="1:13" ht="55.5" customHeight="1">
      <c r="A36" s="116" t="s">
        <v>35</v>
      </c>
      <c r="B36" s="26" t="s">
        <v>36</v>
      </c>
      <c r="C36" s="23"/>
      <c r="D36" s="3" t="s">
        <v>79</v>
      </c>
      <c r="E36" s="115" t="s">
        <v>8</v>
      </c>
      <c r="F36" s="114" t="s">
        <v>11</v>
      </c>
      <c r="G36" s="60">
        <v>95</v>
      </c>
      <c r="H36" s="60">
        <v>200</v>
      </c>
      <c r="I36" s="67">
        <v>200</v>
      </c>
      <c r="J36" s="67">
        <v>200</v>
      </c>
      <c r="K36" s="21">
        <f t="shared" si="1"/>
        <v>695</v>
      </c>
      <c r="L36" s="27"/>
      <c r="M36" s="27"/>
    </row>
    <row r="37" spans="1:13" ht="60.75" customHeight="1">
      <c r="A37" s="116" t="s">
        <v>105</v>
      </c>
      <c r="B37" s="26" t="s">
        <v>106</v>
      </c>
      <c r="C37" s="23"/>
      <c r="D37" s="3"/>
      <c r="E37" s="115" t="s">
        <v>8</v>
      </c>
      <c r="F37" s="114" t="s">
        <v>11</v>
      </c>
      <c r="G37" s="60">
        <v>0</v>
      </c>
      <c r="H37" s="60">
        <v>35044.9</v>
      </c>
      <c r="I37" s="67">
        <v>0</v>
      </c>
      <c r="J37" s="67">
        <v>0</v>
      </c>
      <c r="K37" s="21">
        <f t="shared" si="1"/>
        <v>35044.9</v>
      </c>
      <c r="L37" s="27"/>
      <c r="M37" s="27"/>
    </row>
    <row r="38" spans="1:11" ht="20.25">
      <c r="A38" s="166" t="s">
        <v>37</v>
      </c>
      <c r="B38" s="166" t="s">
        <v>38</v>
      </c>
      <c r="C38" s="166"/>
      <c r="D38" s="166" t="s">
        <v>79</v>
      </c>
      <c r="E38" s="166" t="s">
        <v>8</v>
      </c>
      <c r="F38" s="73" t="s">
        <v>9</v>
      </c>
      <c r="G38" s="74">
        <f>G39+G40+G41</f>
        <v>78144.5</v>
      </c>
      <c r="H38" s="74">
        <f>H39+H40+H41</f>
        <v>56169.9</v>
      </c>
      <c r="I38" s="74">
        <f>I39+I40+I41</f>
        <v>55669.9</v>
      </c>
      <c r="J38" s="74">
        <f>J39+J40+J41</f>
        <v>55669.9</v>
      </c>
      <c r="K38" s="74">
        <f>SUM(G38:J38)</f>
        <v>245654.19999999998</v>
      </c>
    </row>
    <row r="39" spans="1:13" s="90" customFormat="1" ht="40.5" customHeight="1">
      <c r="A39" s="167"/>
      <c r="B39" s="167"/>
      <c r="C39" s="167"/>
      <c r="D39" s="167"/>
      <c r="E39" s="167"/>
      <c r="F39" s="114" t="s">
        <v>40</v>
      </c>
      <c r="G39" s="67">
        <f>G43+G53+G59</f>
        <v>15000</v>
      </c>
      <c r="H39" s="67">
        <f>H43+H53+H58</f>
        <v>1291.8</v>
      </c>
      <c r="I39" s="67">
        <f>I43+I53+I59</f>
        <v>291.8</v>
      </c>
      <c r="J39" s="67">
        <f>J43+J53+J59</f>
        <v>291.8</v>
      </c>
      <c r="K39" s="67">
        <f>SUM(G39:J39)</f>
        <v>16875.399999999998</v>
      </c>
      <c r="L39"/>
      <c r="M39"/>
    </row>
    <row r="40" spans="1:13" s="90" customFormat="1" ht="33.75" customHeight="1">
      <c r="A40" s="167"/>
      <c r="B40" s="167"/>
      <c r="C40" s="167"/>
      <c r="D40" s="167"/>
      <c r="E40" s="167"/>
      <c r="F40" s="113" t="s">
        <v>64</v>
      </c>
      <c r="G40" s="67">
        <f>G44</f>
        <v>166.9</v>
      </c>
      <c r="H40" s="67">
        <f>H44</f>
        <v>131.1</v>
      </c>
      <c r="I40" s="67">
        <f>I44</f>
        <v>131.1</v>
      </c>
      <c r="J40" s="67">
        <f>J44</f>
        <v>131.1</v>
      </c>
      <c r="K40" s="67">
        <f>SUM(G40:J40)</f>
        <v>560.2</v>
      </c>
      <c r="L40"/>
      <c r="M40"/>
    </row>
    <row r="41" spans="1:11" ht="36" customHeight="1">
      <c r="A41" s="168"/>
      <c r="B41" s="168"/>
      <c r="C41" s="168"/>
      <c r="D41" s="168"/>
      <c r="E41" s="168"/>
      <c r="F41" s="114" t="s">
        <v>11</v>
      </c>
      <c r="G41" s="67">
        <f>G45+G54+G58</f>
        <v>62977.6</v>
      </c>
      <c r="H41" s="67">
        <f>H45+H54+H59</f>
        <v>54747</v>
      </c>
      <c r="I41" s="67">
        <f>I45+I54+I58</f>
        <v>55247</v>
      </c>
      <c r="J41" s="67">
        <f>J45+J54+J58</f>
        <v>55247</v>
      </c>
      <c r="K41" s="67">
        <f>K45+K54+K58</f>
        <v>229218.6</v>
      </c>
    </row>
    <row r="42" spans="1:11" ht="82.5" customHeight="1">
      <c r="A42" s="152" t="s">
        <v>39</v>
      </c>
      <c r="B42" s="175" t="s">
        <v>86</v>
      </c>
      <c r="C42" s="179"/>
      <c r="D42" s="175" t="s">
        <v>79</v>
      </c>
      <c r="E42" s="175" t="s">
        <v>8</v>
      </c>
      <c r="F42" s="73" t="s">
        <v>9</v>
      </c>
      <c r="G42" s="62">
        <f>G43+G44+G45</f>
        <v>50355.1</v>
      </c>
      <c r="H42" s="62">
        <f>H43+H44+H45</f>
        <v>53669.9</v>
      </c>
      <c r="I42" s="62">
        <f>I43+I44+I45</f>
        <v>53669.9</v>
      </c>
      <c r="J42" s="62">
        <f>J43+J44+J45</f>
        <v>53669.9</v>
      </c>
      <c r="K42" s="29">
        <f>SUM(G42:J42)</f>
        <v>211364.8</v>
      </c>
    </row>
    <row r="43" spans="1:13" s="90" customFormat="1" ht="40.5">
      <c r="A43" s="152"/>
      <c r="B43" s="175"/>
      <c r="C43" s="179"/>
      <c r="D43" s="175"/>
      <c r="E43" s="175"/>
      <c r="F43" s="114" t="s">
        <v>40</v>
      </c>
      <c r="G43" s="62">
        <v>0</v>
      </c>
      <c r="H43" s="62">
        <v>291.8</v>
      </c>
      <c r="I43" s="62">
        <v>291.8</v>
      </c>
      <c r="J43" s="62">
        <v>291.8</v>
      </c>
      <c r="K43" s="29">
        <f aca="true" t="shared" si="2" ref="K43:K55">SUM(G43:J43)</f>
        <v>875.4000000000001</v>
      </c>
      <c r="L43"/>
      <c r="M43"/>
    </row>
    <row r="44" spans="1:13" s="90" customFormat="1" ht="20.25">
      <c r="A44" s="152"/>
      <c r="B44" s="175"/>
      <c r="C44" s="179"/>
      <c r="D44" s="175"/>
      <c r="E44" s="175"/>
      <c r="F44" s="113" t="s">
        <v>64</v>
      </c>
      <c r="G44" s="62">
        <v>166.9</v>
      </c>
      <c r="H44" s="62">
        <v>131.1</v>
      </c>
      <c r="I44" s="65">
        <v>131.1</v>
      </c>
      <c r="J44" s="65">
        <v>131.1</v>
      </c>
      <c r="K44" s="29">
        <f t="shared" si="2"/>
        <v>560.2</v>
      </c>
      <c r="L44"/>
      <c r="M44"/>
    </row>
    <row r="45" spans="1:13" s="90" customFormat="1" ht="32.25" customHeight="1">
      <c r="A45" s="152"/>
      <c r="B45" s="175"/>
      <c r="C45" s="179"/>
      <c r="D45" s="175"/>
      <c r="E45" s="175"/>
      <c r="F45" s="114" t="s">
        <v>11</v>
      </c>
      <c r="G45" s="62">
        <v>50188.2</v>
      </c>
      <c r="H45" s="62">
        <v>53247</v>
      </c>
      <c r="I45" s="65">
        <v>53247</v>
      </c>
      <c r="J45" s="65">
        <v>53247</v>
      </c>
      <c r="K45" s="29">
        <f t="shared" si="2"/>
        <v>209929.2</v>
      </c>
      <c r="L45"/>
      <c r="M45"/>
    </row>
    <row r="46" spans="1:11" ht="31.5" customHeight="1">
      <c r="A46" s="152"/>
      <c r="B46" s="155" t="s">
        <v>107</v>
      </c>
      <c r="C46" s="149"/>
      <c r="D46" s="175" t="s">
        <v>79</v>
      </c>
      <c r="E46" s="175" t="s">
        <v>8</v>
      </c>
      <c r="F46" s="73" t="s">
        <v>9</v>
      </c>
      <c r="G46" s="62">
        <f>G47+G48+G49</f>
        <v>0</v>
      </c>
      <c r="H46" s="62">
        <f>H47+H48+H49</f>
        <v>469.9</v>
      </c>
      <c r="I46" s="62">
        <f>I47+I48+I49</f>
        <v>469.9</v>
      </c>
      <c r="J46" s="62">
        <f>J47+J48+J49</f>
        <v>469.9</v>
      </c>
      <c r="K46" s="29">
        <f t="shared" si="2"/>
        <v>1409.6999999999998</v>
      </c>
    </row>
    <row r="47" spans="1:11" ht="40.5">
      <c r="A47" s="152"/>
      <c r="B47" s="156"/>
      <c r="C47" s="150"/>
      <c r="D47" s="175"/>
      <c r="E47" s="175"/>
      <c r="F47" s="114" t="s">
        <v>40</v>
      </c>
      <c r="G47" s="62"/>
      <c r="H47" s="62">
        <v>291.8</v>
      </c>
      <c r="I47" s="62">
        <v>291.8</v>
      </c>
      <c r="J47" s="62">
        <v>291.8</v>
      </c>
      <c r="K47" s="29">
        <f t="shared" si="2"/>
        <v>875.4000000000001</v>
      </c>
    </row>
    <row r="48" spans="1:11" ht="20.25">
      <c r="A48" s="152"/>
      <c r="B48" s="156"/>
      <c r="C48" s="150"/>
      <c r="D48" s="175"/>
      <c r="E48" s="175"/>
      <c r="F48" s="113" t="s">
        <v>64</v>
      </c>
      <c r="G48" s="62"/>
      <c r="H48" s="62">
        <v>131.1</v>
      </c>
      <c r="I48" s="62">
        <v>131.1</v>
      </c>
      <c r="J48" s="62">
        <v>131.1</v>
      </c>
      <c r="K48" s="29">
        <f t="shared" si="2"/>
        <v>393.29999999999995</v>
      </c>
    </row>
    <row r="49" spans="1:11" ht="41.25" customHeight="1">
      <c r="A49" s="152"/>
      <c r="B49" s="157"/>
      <c r="C49" s="151"/>
      <c r="D49" s="175"/>
      <c r="E49" s="175"/>
      <c r="F49" s="114" t="s">
        <v>11</v>
      </c>
      <c r="G49" s="62"/>
      <c r="H49" s="62">
        <v>47</v>
      </c>
      <c r="I49" s="62">
        <v>47</v>
      </c>
      <c r="J49" s="62">
        <v>47</v>
      </c>
      <c r="K49" s="29">
        <f t="shared" si="2"/>
        <v>141</v>
      </c>
    </row>
    <row r="50" spans="1:13" ht="71.25" customHeight="1">
      <c r="A50" s="152"/>
      <c r="B50" s="103" t="s">
        <v>41</v>
      </c>
      <c r="C50" s="131">
        <v>0.6</v>
      </c>
      <c r="D50" s="93"/>
      <c r="E50" s="93" t="s">
        <v>17</v>
      </c>
      <c r="F50" s="104"/>
      <c r="G50" s="63">
        <v>30</v>
      </c>
      <c r="H50" s="63">
        <v>30</v>
      </c>
      <c r="I50" s="63">
        <v>30</v>
      </c>
      <c r="J50" s="63">
        <v>30</v>
      </c>
      <c r="K50" s="29">
        <f t="shared" si="2"/>
        <v>120</v>
      </c>
      <c r="L50" s="87"/>
      <c r="M50" s="87"/>
    </row>
    <row r="51" spans="1:13" ht="64.5" customHeight="1">
      <c r="A51" s="152"/>
      <c r="B51" s="105" t="s">
        <v>42</v>
      </c>
      <c r="C51" s="130">
        <v>0.4</v>
      </c>
      <c r="D51" s="132"/>
      <c r="E51" s="132" t="s">
        <v>43</v>
      </c>
      <c r="F51" s="93"/>
      <c r="G51" s="63">
        <v>9000</v>
      </c>
      <c r="H51" s="63">
        <v>9000</v>
      </c>
      <c r="I51" s="63">
        <v>9000</v>
      </c>
      <c r="J51" s="63">
        <v>9000</v>
      </c>
      <c r="K51" s="29">
        <f t="shared" si="2"/>
        <v>36000</v>
      </c>
      <c r="L51" s="90"/>
      <c r="M51" s="90"/>
    </row>
    <row r="52" spans="1:11" ht="37.5" customHeight="1">
      <c r="A52" s="25" t="s">
        <v>44</v>
      </c>
      <c r="B52" s="152" t="s">
        <v>87</v>
      </c>
      <c r="C52" s="149"/>
      <c r="D52" s="152" t="s">
        <v>79</v>
      </c>
      <c r="E52" s="152" t="s">
        <v>8</v>
      </c>
      <c r="F52" s="73" t="s">
        <v>9</v>
      </c>
      <c r="G52" s="75">
        <f>G53+G54</f>
        <v>27789.4</v>
      </c>
      <c r="H52" s="75">
        <f>H53+H54</f>
        <v>1500</v>
      </c>
      <c r="I52" s="75">
        <f>I53+I54</f>
        <v>2000</v>
      </c>
      <c r="J52" s="75">
        <f>J53+J54</f>
        <v>2000</v>
      </c>
      <c r="K52" s="29">
        <f t="shared" si="2"/>
        <v>33289.4</v>
      </c>
    </row>
    <row r="53" spans="1:11" ht="40.5">
      <c r="A53" s="37"/>
      <c r="B53" s="153"/>
      <c r="C53" s="150"/>
      <c r="D53" s="153"/>
      <c r="E53" s="153"/>
      <c r="F53" s="114" t="s">
        <v>40</v>
      </c>
      <c r="G53" s="75">
        <v>15000</v>
      </c>
      <c r="H53" s="75">
        <v>0</v>
      </c>
      <c r="I53" s="75">
        <v>0</v>
      </c>
      <c r="J53" s="75">
        <v>0</v>
      </c>
      <c r="K53" s="29">
        <f t="shared" si="2"/>
        <v>15000</v>
      </c>
    </row>
    <row r="54" spans="1:11" ht="35.25" customHeight="1">
      <c r="A54" s="37"/>
      <c r="B54" s="154"/>
      <c r="C54" s="151"/>
      <c r="D54" s="154"/>
      <c r="E54" s="154"/>
      <c r="F54" s="139" t="s">
        <v>11</v>
      </c>
      <c r="G54" s="75">
        <v>12789.4</v>
      </c>
      <c r="H54" s="75">
        <v>1500</v>
      </c>
      <c r="I54" s="69">
        <v>2000</v>
      </c>
      <c r="J54" s="69">
        <v>2000</v>
      </c>
      <c r="K54" s="140">
        <f t="shared" si="2"/>
        <v>18289.4</v>
      </c>
    </row>
    <row r="55" spans="1:13" ht="121.5">
      <c r="A55" s="37"/>
      <c r="B55" s="141" t="s">
        <v>108</v>
      </c>
      <c r="C55" s="119"/>
      <c r="D55" s="118"/>
      <c r="E55" s="118"/>
      <c r="F55" s="114" t="s">
        <v>40</v>
      </c>
      <c r="G55" s="62">
        <v>15000</v>
      </c>
      <c r="H55" s="62">
        <v>0</v>
      </c>
      <c r="I55" s="62">
        <v>0</v>
      </c>
      <c r="J55" s="62">
        <v>0</v>
      </c>
      <c r="K55" s="29">
        <f t="shared" si="2"/>
        <v>15000</v>
      </c>
      <c r="L55" s="2"/>
      <c r="M55" s="2"/>
    </row>
    <row r="56" spans="1:13" s="90" customFormat="1" ht="81">
      <c r="A56" s="37"/>
      <c r="B56" s="38" t="s">
        <v>88</v>
      </c>
      <c r="C56" s="117">
        <v>0.9</v>
      </c>
      <c r="D56" s="35"/>
      <c r="E56" s="35" t="s">
        <v>21</v>
      </c>
      <c r="F56" s="35"/>
      <c r="G56" s="70">
        <v>100</v>
      </c>
      <c r="H56" s="70">
        <v>100</v>
      </c>
      <c r="I56" s="70">
        <v>100</v>
      </c>
      <c r="J56" s="70">
        <v>100</v>
      </c>
      <c r="K56" s="68">
        <v>100</v>
      </c>
      <c r="L56" s="55"/>
      <c r="M56" s="55"/>
    </row>
    <row r="57" spans="1:13" s="90" customFormat="1" ht="75.75" customHeight="1">
      <c r="A57" s="41"/>
      <c r="B57" s="40" t="s">
        <v>45</v>
      </c>
      <c r="C57" s="30">
        <v>0.1</v>
      </c>
      <c r="D57" s="39"/>
      <c r="E57" s="35" t="s">
        <v>46</v>
      </c>
      <c r="F57" s="40"/>
      <c r="G57" s="70">
        <v>60</v>
      </c>
      <c r="H57" s="70">
        <v>60</v>
      </c>
      <c r="I57" s="70">
        <v>60</v>
      </c>
      <c r="J57" s="70">
        <v>60</v>
      </c>
      <c r="K57" s="68">
        <v>50</v>
      </c>
      <c r="L57" s="2"/>
      <c r="M57"/>
    </row>
    <row r="58" spans="1:11" s="90" customFormat="1" ht="40.5">
      <c r="A58" s="109" t="s">
        <v>98</v>
      </c>
      <c r="B58" s="164" t="s">
        <v>99</v>
      </c>
      <c r="C58" s="110"/>
      <c r="D58" s="111"/>
      <c r="E58" s="169" t="s">
        <v>8</v>
      </c>
      <c r="F58" s="112" t="s">
        <v>40</v>
      </c>
      <c r="G58" s="129">
        <v>0</v>
      </c>
      <c r="H58" s="77">
        <v>1000</v>
      </c>
      <c r="I58" s="129">
        <v>0</v>
      </c>
      <c r="J58" s="129">
        <v>0</v>
      </c>
      <c r="K58" s="60">
        <f>SUM(G58:J58)</f>
        <v>1000</v>
      </c>
    </row>
    <row r="59" spans="1:13" ht="104.25" customHeight="1">
      <c r="A59" s="109"/>
      <c r="B59" s="165"/>
      <c r="C59" s="110"/>
      <c r="D59" s="111"/>
      <c r="E59" s="170"/>
      <c r="F59" s="108" t="s">
        <v>11</v>
      </c>
      <c r="G59" s="129">
        <v>0</v>
      </c>
      <c r="H59" s="129">
        <v>0</v>
      </c>
      <c r="I59" s="129">
        <v>0</v>
      </c>
      <c r="J59" s="129">
        <v>0</v>
      </c>
      <c r="K59" s="60">
        <f>SUM(G59:J59)</f>
        <v>0</v>
      </c>
      <c r="L59" s="90"/>
      <c r="M59" s="90"/>
    </row>
    <row r="60" spans="1:11" ht="20.25">
      <c r="A60" s="82" t="s">
        <v>47</v>
      </c>
      <c r="B60" s="166" t="s">
        <v>48</v>
      </c>
      <c r="C60" s="171"/>
      <c r="D60" s="166" t="s">
        <v>79</v>
      </c>
      <c r="E60" s="166" t="s">
        <v>8</v>
      </c>
      <c r="F60" s="73" t="s">
        <v>9</v>
      </c>
      <c r="G60" s="74">
        <f>G61+G62+G63</f>
        <v>32064.8</v>
      </c>
      <c r="H60" s="74">
        <f>H61+H62+H63</f>
        <v>29030</v>
      </c>
      <c r="I60" s="74">
        <f>I61+I62+I63</f>
        <v>39563.8</v>
      </c>
      <c r="J60" s="74">
        <f>J61+J62+J63</f>
        <v>101630.6</v>
      </c>
      <c r="K60" s="29">
        <f>SUM(G60:J60)</f>
        <v>202289.2</v>
      </c>
    </row>
    <row r="61" spans="1:11" ht="40.5">
      <c r="A61" s="82"/>
      <c r="B61" s="167"/>
      <c r="C61" s="172"/>
      <c r="D61" s="167"/>
      <c r="E61" s="167"/>
      <c r="F61" s="112" t="s">
        <v>40</v>
      </c>
      <c r="G61" s="60">
        <f>G71</f>
        <v>0</v>
      </c>
      <c r="H61" s="60">
        <f>H71</f>
        <v>0</v>
      </c>
      <c r="I61" s="60">
        <f>I71</f>
        <v>6904.9</v>
      </c>
      <c r="J61" s="60">
        <f>J71</f>
        <v>47589.7</v>
      </c>
      <c r="K61" s="29">
        <f>SUM(G61:J61)</f>
        <v>54494.6</v>
      </c>
    </row>
    <row r="62" spans="1:11" ht="25.5" customHeight="1">
      <c r="A62" s="82"/>
      <c r="B62" s="167"/>
      <c r="C62" s="172"/>
      <c r="D62" s="167"/>
      <c r="E62" s="167"/>
      <c r="F62" s="108" t="s">
        <v>64</v>
      </c>
      <c r="G62" s="60">
        <f>G65+G72</f>
        <v>1349.6</v>
      </c>
      <c r="H62" s="60">
        <f>H65+H72</f>
        <v>0</v>
      </c>
      <c r="I62" s="60">
        <f>I65+I72</f>
        <v>3102.2</v>
      </c>
      <c r="J62" s="60">
        <f>J65+J72</f>
        <v>21380.9</v>
      </c>
      <c r="K62" s="29">
        <f>SUM(G62:J62)</f>
        <v>25832.7</v>
      </c>
    </row>
    <row r="63" spans="1:11" ht="25.5" customHeight="1">
      <c r="A63" s="82"/>
      <c r="B63" s="168"/>
      <c r="C63" s="173"/>
      <c r="D63" s="168"/>
      <c r="E63" s="168"/>
      <c r="F63" s="112" t="s">
        <v>11</v>
      </c>
      <c r="G63" s="60">
        <f>G66+G73+G85</f>
        <v>30715.2</v>
      </c>
      <c r="H63" s="60">
        <f>H66+H73+H85</f>
        <v>29030</v>
      </c>
      <c r="I63" s="60">
        <f>I66+I73+I85</f>
        <v>29556.7</v>
      </c>
      <c r="J63" s="60">
        <f>J66+J73+J85</f>
        <v>32660</v>
      </c>
      <c r="K63" s="29">
        <f>SUM(G63:J63)</f>
        <v>121961.9</v>
      </c>
    </row>
    <row r="64" spans="1:11" ht="20.25">
      <c r="A64" s="152" t="s">
        <v>49</v>
      </c>
      <c r="B64" s="152" t="s">
        <v>50</v>
      </c>
      <c r="C64" s="149"/>
      <c r="D64" s="152" t="s">
        <v>79</v>
      </c>
      <c r="E64" s="152" t="s">
        <v>8</v>
      </c>
      <c r="F64" s="73" t="s">
        <v>9</v>
      </c>
      <c r="G64" s="67">
        <f>G65+G66</f>
        <v>27184.899999999998</v>
      </c>
      <c r="H64" s="67">
        <f>H65+H66</f>
        <v>28030</v>
      </c>
      <c r="I64" s="67">
        <f>I65+I66</f>
        <v>28030</v>
      </c>
      <c r="J64" s="67">
        <f>J65+J66</f>
        <v>28030</v>
      </c>
      <c r="K64" s="29">
        <f>SUM(G64:J64)</f>
        <v>111274.9</v>
      </c>
    </row>
    <row r="65" spans="1:11" ht="81" customHeight="1">
      <c r="A65" s="152"/>
      <c r="B65" s="153"/>
      <c r="C65" s="150"/>
      <c r="D65" s="153"/>
      <c r="E65" s="153"/>
      <c r="F65" s="108" t="s">
        <v>64</v>
      </c>
      <c r="G65" s="60">
        <v>1349.6</v>
      </c>
      <c r="H65" s="60">
        <v>0</v>
      </c>
      <c r="I65" s="60">
        <v>0</v>
      </c>
      <c r="J65" s="60">
        <v>0</v>
      </c>
      <c r="K65" s="29">
        <f>SUM(G65:J65)</f>
        <v>1349.6</v>
      </c>
    </row>
    <row r="66" spans="1:11" ht="20.25">
      <c r="A66" s="152"/>
      <c r="B66" s="154"/>
      <c r="C66" s="151"/>
      <c r="D66" s="154"/>
      <c r="E66" s="154"/>
      <c r="F66" s="112" t="s">
        <v>11</v>
      </c>
      <c r="G66" s="60">
        <v>25835.3</v>
      </c>
      <c r="H66" s="60">
        <v>28030</v>
      </c>
      <c r="I66" s="60">
        <v>28030</v>
      </c>
      <c r="J66" s="60">
        <v>28030</v>
      </c>
      <c r="K66" s="29">
        <f>SUM(G66:J66)</f>
        <v>109925.3</v>
      </c>
    </row>
    <row r="67" spans="1:13" ht="40.5">
      <c r="A67" s="152"/>
      <c r="B67" s="105" t="s">
        <v>51</v>
      </c>
      <c r="C67" s="130">
        <v>0.25</v>
      </c>
      <c r="D67" s="104"/>
      <c r="E67" s="132" t="s">
        <v>52</v>
      </c>
      <c r="F67" s="91"/>
      <c r="G67" s="64">
        <v>40</v>
      </c>
      <c r="H67" s="64">
        <v>40</v>
      </c>
      <c r="I67" s="64">
        <v>40</v>
      </c>
      <c r="J67" s="64">
        <v>40</v>
      </c>
      <c r="K67" s="64"/>
      <c r="L67" s="87"/>
      <c r="M67" s="87"/>
    </row>
    <row r="68" spans="1:13" ht="60.75">
      <c r="A68" s="152"/>
      <c r="B68" s="105" t="s">
        <v>109</v>
      </c>
      <c r="C68" s="130">
        <v>0.25</v>
      </c>
      <c r="D68" s="104"/>
      <c r="E68" s="132" t="s">
        <v>53</v>
      </c>
      <c r="F68" s="91"/>
      <c r="G68" s="64">
        <v>440</v>
      </c>
      <c r="H68" s="64">
        <v>440</v>
      </c>
      <c r="I68" s="64">
        <v>440</v>
      </c>
      <c r="J68" s="64">
        <v>440</v>
      </c>
      <c r="K68" s="64"/>
      <c r="L68" s="90"/>
      <c r="M68" s="90"/>
    </row>
    <row r="69" spans="1:13" ht="40.5">
      <c r="A69" s="133"/>
      <c r="B69" s="106" t="s">
        <v>54</v>
      </c>
      <c r="C69" s="92">
        <v>0.5</v>
      </c>
      <c r="D69" s="104"/>
      <c r="E69" s="93" t="s">
        <v>53</v>
      </c>
      <c r="F69" s="91"/>
      <c r="G69" s="64">
        <v>63600</v>
      </c>
      <c r="H69" s="64">
        <v>63600</v>
      </c>
      <c r="I69" s="64">
        <v>63600</v>
      </c>
      <c r="J69" s="64">
        <v>63600</v>
      </c>
      <c r="K69" s="64"/>
      <c r="L69" s="90"/>
      <c r="M69" s="90"/>
    </row>
    <row r="70" spans="1:11" ht="31.5" customHeight="1">
      <c r="A70" s="118" t="s">
        <v>55</v>
      </c>
      <c r="B70" s="152" t="s">
        <v>56</v>
      </c>
      <c r="C70" s="149"/>
      <c r="D70" s="152" t="s">
        <v>79</v>
      </c>
      <c r="E70" s="152" t="s">
        <v>8</v>
      </c>
      <c r="F70" s="73" t="s">
        <v>9</v>
      </c>
      <c r="G70" s="67">
        <f>G71+G72+G73</f>
        <v>1000</v>
      </c>
      <c r="H70" s="67">
        <f>H71+H72+H73</f>
        <v>1000</v>
      </c>
      <c r="I70" s="67">
        <f>I71+I72+I73</f>
        <v>11533.8</v>
      </c>
      <c r="J70" s="67">
        <f>J71+J72+J73</f>
        <v>73600.6</v>
      </c>
      <c r="K70" s="29">
        <f aca="true" t="shared" si="3" ref="K70:K81">SUM(G70:J70)</f>
        <v>87134.40000000001</v>
      </c>
    </row>
    <row r="71" spans="1:11" ht="40.5">
      <c r="A71" s="122"/>
      <c r="B71" s="153"/>
      <c r="C71" s="150"/>
      <c r="D71" s="153"/>
      <c r="E71" s="153"/>
      <c r="F71" s="112" t="s">
        <v>40</v>
      </c>
      <c r="G71" s="142">
        <f>G75+G79</f>
        <v>0</v>
      </c>
      <c r="H71" s="142">
        <f>H75+H79</f>
        <v>0</v>
      </c>
      <c r="I71" s="142">
        <f>I75+I79</f>
        <v>6904.9</v>
      </c>
      <c r="J71" s="142">
        <f>J75+J79</f>
        <v>47589.7</v>
      </c>
      <c r="K71" s="29">
        <f t="shared" si="3"/>
        <v>54494.6</v>
      </c>
    </row>
    <row r="72" spans="1:11" ht="20.25">
      <c r="A72" s="122"/>
      <c r="B72" s="153"/>
      <c r="C72" s="150"/>
      <c r="D72" s="153"/>
      <c r="E72" s="153"/>
      <c r="F72" s="108" t="s">
        <v>64</v>
      </c>
      <c r="G72" s="143">
        <f>G76+G80</f>
        <v>0</v>
      </c>
      <c r="H72" s="143">
        <f>H76+H80</f>
        <v>0</v>
      </c>
      <c r="I72" s="143">
        <f>I76+I80</f>
        <v>3102.2</v>
      </c>
      <c r="J72" s="143">
        <f>J76+J80</f>
        <v>21380.9</v>
      </c>
      <c r="K72" s="29">
        <f t="shared" si="3"/>
        <v>24483.100000000002</v>
      </c>
    </row>
    <row r="73" spans="1:11" ht="38.25" customHeight="1">
      <c r="A73" s="122"/>
      <c r="B73" s="154"/>
      <c r="C73" s="151"/>
      <c r="D73" s="154"/>
      <c r="E73" s="154"/>
      <c r="F73" s="112" t="s">
        <v>11</v>
      </c>
      <c r="G73" s="144">
        <f>G77+G81+1000</f>
        <v>1000</v>
      </c>
      <c r="H73" s="144">
        <f>H77+H81+1000</f>
        <v>1000</v>
      </c>
      <c r="I73" s="144">
        <f>I77+I81+1000</f>
        <v>1526.7</v>
      </c>
      <c r="J73" s="144">
        <f>J77+J81+1000</f>
        <v>4630</v>
      </c>
      <c r="K73" s="29">
        <f t="shared" si="3"/>
        <v>8156.7</v>
      </c>
    </row>
    <row r="74" spans="1:11" ht="39" customHeight="1">
      <c r="A74" s="122"/>
      <c r="B74" s="155" t="s">
        <v>110</v>
      </c>
      <c r="C74" s="158"/>
      <c r="D74" s="161" t="s">
        <v>79</v>
      </c>
      <c r="E74" s="161" t="s">
        <v>8</v>
      </c>
      <c r="F74" s="73" t="s">
        <v>9</v>
      </c>
      <c r="G74" s="67">
        <f>G75+G76+G77</f>
        <v>0</v>
      </c>
      <c r="H74" s="67">
        <f>H75+H76+H77</f>
        <v>0</v>
      </c>
      <c r="I74" s="67">
        <f>I75+I76+I77</f>
        <v>5115.8</v>
      </c>
      <c r="J74" s="67">
        <f>J75+J76+J77</f>
        <v>0</v>
      </c>
      <c r="K74" s="29">
        <f t="shared" si="3"/>
        <v>5115.8</v>
      </c>
    </row>
    <row r="75" spans="1:11" ht="40.5">
      <c r="A75" s="122"/>
      <c r="B75" s="156"/>
      <c r="C75" s="159"/>
      <c r="D75" s="162"/>
      <c r="E75" s="162"/>
      <c r="F75" s="112" t="s">
        <v>40</v>
      </c>
      <c r="G75" s="142">
        <v>0</v>
      </c>
      <c r="H75" s="142">
        <v>0</v>
      </c>
      <c r="I75" s="142">
        <v>3353.4</v>
      </c>
      <c r="J75" s="142">
        <v>0</v>
      </c>
      <c r="K75" s="29">
        <f t="shared" si="3"/>
        <v>3353.4</v>
      </c>
    </row>
    <row r="76" spans="1:11" ht="20.25">
      <c r="A76" s="122"/>
      <c r="B76" s="156"/>
      <c r="C76" s="159"/>
      <c r="D76" s="162"/>
      <c r="E76" s="162"/>
      <c r="F76" s="108" t="s">
        <v>64</v>
      </c>
      <c r="G76" s="142">
        <v>0</v>
      </c>
      <c r="H76" s="142">
        <v>0</v>
      </c>
      <c r="I76" s="142">
        <v>1506.6</v>
      </c>
      <c r="J76" s="142">
        <v>0</v>
      </c>
      <c r="K76" s="29">
        <f t="shared" si="3"/>
        <v>1506.6</v>
      </c>
    </row>
    <row r="77" spans="1:11" ht="28.5" customHeight="1">
      <c r="A77" s="122"/>
      <c r="B77" s="157"/>
      <c r="C77" s="160"/>
      <c r="D77" s="163"/>
      <c r="E77" s="163"/>
      <c r="F77" s="112" t="s">
        <v>11</v>
      </c>
      <c r="G77" s="142">
        <v>0</v>
      </c>
      <c r="H77" s="142">
        <v>0</v>
      </c>
      <c r="I77" s="142">
        <v>255.8</v>
      </c>
      <c r="J77" s="142">
        <v>0</v>
      </c>
      <c r="K77" s="29">
        <f t="shared" si="3"/>
        <v>255.8</v>
      </c>
    </row>
    <row r="78" spans="1:11" ht="35.25" customHeight="1">
      <c r="A78" s="122"/>
      <c r="B78" s="155" t="s">
        <v>111</v>
      </c>
      <c r="C78" s="158"/>
      <c r="D78" s="161" t="s">
        <v>102</v>
      </c>
      <c r="E78" s="161" t="s">
        <v>8</v>
      </c>
      <c r="F78" s="73" t="s">
        <v>9</v>
      </c>
      <c r="G78" s="67">
        <f>G79+G80+G81</f>
        <v>0</v>
      </c>
      <c r="H78" s="67">
        <f>H79+H80+H81</f>
        <v>0</v>
      </c>
      <c r="I78" s="67">
        <f>I79+I80+I81</f>
        <v>5418</v>
      </c>
      <c r="J78" s="67">
        <f>J79+J80+J81</f>
        <v>72600.6</v>
      </c>
      <c r="K78" s="29">
        <f t="shared" si="3"/>
        <v>78018.6</v>
      </c>
    </row>
    <row r="79" spans="1:11" ht="40.5">
      <c r="A79" s="122"/>
      <c r="B79" s="156"/>
      <c r="C79" s="159"/>
      <c r="D79" s="162"/>
      <c r="E79" s="162"/>
      <c r="F79" s="112" t="s">
        <v>40</v>
      </c>
      <c r="G79" s="143">
        <v>0</v>
      </c>
      <c r="H79" s="143">
        <v>0</v>
      </c>
      <c r="I79" s="145">
        <v>3551.5</v>
      </c>
      <c r="J79" s="145">
        <v>47589.7</v>
      </c>
      <c r="K79" s="29">
        <f t="shared" si="3"/>
        <v>51141.2</v>
      </c>
    </row>
    <row r="80" spans="1:11" ht="33.75" customHeight="1">
      <c r="A80" s="122"/>
      <c r="B80" s="156"/>
      <c r="C80" s="159"/>
      <c r="D80" s="162"/>
      <c r="E80" s="162"/>
      <c r="F80" s="108" t="s">
        <v>64</v>
      </c>
      <c r="G80" s="143">
        <v>0</v>
      </c>
      <c r="H80" s="143">
        <v>0</v>
      </c>
      <c r="I80" s="145">
        <v>1595.6</v>
      </c>
      <c r="J80" s="145">
        <v>21380.9</v>
      </c>
      <c r="K80" s="29">
        <f t="shared" si="3"/>
        <v>22976.5</v>
      </c>
    </row>
    <row r="81" spans="1:11" ht="32.25" customHeight="1">
      <c r="A81" s="122"/>
      <c r="B81" s="157"/>
      <c r="C81" s="160"/>
      <c r="D81" s="163"/>
      <c r="E81" s="163"/>
      <c r="F81" s="112" t="s">
        <v>11</v>
      </c>
      <c r="G81" s="143">
        <v>0</v>
      </c>
      <c r="H81" s="143">
        <v>0</v>
      </c>
      <c r="I81" s="145">
        <v>270.9</v>
      </c>
      <c r="J81" s="145">
        <v>3630</v>
      </c>
      <c r="K81" s="29">
        <f t="shared" si="3"/>
        <v>3900.9</v>
      </c>
    </row>
    <row r="82" spans="1:13" ht="60.75">
      <c r="A82" s="37"/>
      <c r="B82" s="38" t="s">
        <v>89</v>
      </c>
      <c r="C82" s="117">
        <v>0.5</v>
      </c>
      <c r="D82" s="31"/>
      <c r="E82" s="35" t="s">
        <v>21</v>
      </c>
      <c r="F82" s="40"/>
      <c r="G82" s="76">
        <v>100</v>
      </c>
      <c r="H82" s="76">
        <v>100</v>
      </c>
      <c r="I82" s="71">
        <v>100</v>
      </c>
      <c r="J82" s="71">
        <v>100</v>
      </c>
      <c r="K82" s="71">
        <v>100</v>
      </c>
      <c r="L82" s="11"/>
      <c r="M82" s="11"/>
    </row>
    <row r="83" spans="1:11" ht="60.75">
      <c r="A83" s="37"/>
      <c r="B83" s="32" t="s">
        <v>57</v>
      </c>
      <c r="C83" s="33">
        <v>0.25</v>
      </c>
      <c r="D83" s="31"/>
      <c r="E83" s="15" t="s">
        <v>21</v>
      </c>
      <c r="F83" s="13"/>
      <c r="G83" s="64">
        <v>2.5</v>
      </c>
      <c r="H83" s="64">
        <v>2.5</v>
      </c>
      <c r="I83" s="10">
        <v>2.5</v>
      </c>
      <c r="J83" s="10">
        <v>2.5</v>
      </c>
      <c r="K83" s="10">
        <v>2.5</v>
      </c>
    </row>
    <row r="84" spans="1:11" ht="40.5">
      <c r="A84" s="41"/>
      <c r="B84" s="36" t="s">
        <v>58</v>
      </c>
      <c r="C84" s="14">
        <v>0.25</v>
      </c>
      <c r="D84" s="31"/>
      <c r="E84" s="15" t="s">
        <v>46</v>
      </c>
      <c r="F84" s="13"/>
      <c r="G84" s="64">
        <v>1</v>
      </c>
      <c r="H84" s="64">
        <v>1</v>
      </c>
      <c r="I84" s="10">
        <v>1</v>
      </c>
      <c r="J84" s="10">
        <v>1</v>
      </c>
      <c r="K84" s="10">
        <v>4</v>
      </c>
    </row>
    <row r="85" spans="1:11" ht="210.75" customHeight="1">
      <c r="A85" s="42" t="s">
        <v>59</v>
      </c>
      <c r="B85" s="146" t="s">
        <v>100</v>
      </c>
      <c r="C85" s="43"/>
      <c r="D85" s="3" t="s">
        <v>79</v>
      </c>
      <c r="E85" s="118" t="s">
        <v>8</v>
      </c>
      <c r="F85" s="4" t="s">
        <v>11</v>
      </c>
      <c r="G85" s="147">
        <v>3879.9</v>
      </c>
      <c r="H85" s="60">
        <v>0</v>
      </c>
      <c r="I85" s="5">
        <v>0</v>
      </c>
      <c r="J85" s="5">
        <v>0</v>
      </c>
      <c r="K85" s="29">
        <f>SUM(G85:J85)</f>
        <v>3879.9</v>
      </c>
    </row>
    <row r="86" spans="1:11" ht="20.25">
      <c r="A86" s="166" t="s">
        <v>60</v>
      </c>
      <c r="B86" s="166" t="s">
        <v>61</v>
      </c>
      <c r="C86" s="171"/>
      <c r="D86" s="166" t="s">
        <v>79</v>
      </c>
      <c r="E86" s="166" t="s">
        <v>8</v>
      </c>
      <c r="F86" s="73" t="s">
        <v>9</v>
      </c>
      <c r="G86" s="74">
        <f>G87+G88+G89</f>
        <v>142553.2</v>
      </c>
      <c r="H86" s="74">
        <f>H87+H88+H89</f>
        <v>133784.8</v>
      </c>
      <c r="I86" s="74">
        <f>I87+I88+I89</f>
        <v>135784.8</v>
      </c>
      <c r="J86" s="74">
        <f>J87+J88+J89</f>
        <v>140784.8</v>
      </c>
      <c r="K86" s="29">
        <f>SUM(G86:J86)</f>
        <v>552907.6</v>
      </c>
    </row>
    <row r="87" spans="1:11" ht="40.5">
      <c r="A87" s="167"/>
      <c r="B87" s="167"/>
      <c r="C87" s="172"/>
      <c r="D87" s="167"/>
      <c r="E87" s="167"/>
      <c r="F87" s="108" t="s">
        <v>40</v>
      </c>
      <c r="G87" s="60">
        <f>G95</f>
        <v>8763.5</v>
      </c>
      <c r="H87" s="60">
        <f>H95</f>
        <v>0</v>
      </c>
      <c r="I87" s="60">
        <f>I95</f>
        <v>0</v>
      </c>
      <c r="J87" s="60">
        <f>J95</f>
        <v>3277.5</v>
      </c>
      <c r="K87" s="60">
        <f>SUM(G87:J87)</f>
        <v>12041</v>
      </c>
    </row>
    <row r="88" spans="1:11" ht="20.25">
      <c r="A88" s="167"/>
      <c r="B88" s="167"/>
      <c r="C88" s="172"/>
      <c r="D88" s="167"/>
      <c r="E88" s="167"/>
      <c r="F88" s="108" t="s">
        <v>64</v>
      </c>
      <c r="G88" s="60">
        <f>G91+G96</f>
        <v>8501</v>
      </c>
      <c r="H88" s="60">
        <f>H91+H96</f>
        <v>0</v>
      </c>
      <c r="I88" s="60">
        <f>I91+I96</f>
        <v>0</v>
      </c>
      <c r="J88" s="60">
        <f>J91+J96</f>
        <v>1472.5</v>
      </c>
      <c r="K88" s="60">
        <f>SUM(G88:J88)</f>
        <v>9973.5</v>
      </c>
    </row>
    <row r="89" spans="1:11" ht="32.25" customHeight="1">
      <c r="A89" s="168"/>
      <c r="B89" s="168"/>
      <c r="C89" s="173"/>
      <c r="D89" s="168"/>
      <c r="E89" s="168"/>
      <c r="F89" s="108" t="s">
        <v>11</v>
      </c>
      <c r="G89" s="60">
        <f>+G92+G97</f>
        <v>125288.7</v>
      </c>
      <c r="H89" s="60">
        <f>+H92+H97</f>
        <v>133784.8</v>
      </c>
      <c r="I89" s="60">
        <f>+I92+I97</f>
        <v>135784.8</v>
      </c>
      <c r="J89" s="60">
        <f>+J92+J97</f>
        <v>136034.8</v>
      </c>
      <c r="K89" s="60">
        <f>SUM(G89:J89)</f>
        <v>530893.1</v>
      </c>
    </row>
    <row r="90" spans="1:11" ht="37.5" customHeight="1">
      <c r="A90" s="175" t="s">
        <v>62</v>
      </c>
      <c r="B90" s="152" t="s">
        <v>63</v>
      </c>
      <c r="C90" s="149"/>
      <c r="D90" s="152" t="s">
        <v>79</v>
      </c>
      <c r="E90" s="152" t="s">
        <v>8</v>
      </c>
      <c r="F90" s="73" t="s">
        <v>9</v>
      </c>
      <c r="G90" s="67">
        <f>G91+G92</f>
        <v>125901.7</v>
      </c>
      <c r="H90" s="67">
        <f>H91+H92</f>
        <v>130784.8</v>
      </c>
      <c r="I90" s="67">
        <f>I91+I92</f>
        <v>130784.8</v>
      </c>
      <c r="J90" s="67">
        <f>J91+J92</f>
        <v>130784.8</v>
      </c>
      <c r="K90" s="67">
        <f>SUM(G90:J90)</f>
        <v>518256.1</v>
      </c>
    </row>
    <row r="91" spans="1:11" ht="20.25">
      <c r="A91" s="175"/>
      <c r="B91" s="153"/>
      <c r="C91" s="150"/>
      <c r="D91" s="153"/>
      <c r="E91" s="153"/>
      <c r="F91" s="108" t="s">
        <v>64</v>
      </c>
      <c r="G91" s="67">
        <v>4563.8</v>
      </c>
      <c r="H91" s="67">
        <v>0</v>
      </c>
      <c r="I91" s="67">
        <v>0</v>
      </c>
      <c r="J91" s="67">
        <v>0</v>
      </c>
      <c r="K91" s="67">
        <f>SUM(G91:J91)</f>
        <v>4563.8</v>
      </c>
    </row>
    <row r="92" spans="1:11" ht="33" customHeight="1">
      <c r="A92" s="175"/>
      <c r="B92" s="154"/>
      <c r="C92" s="151"/>
      <c r="D92" s="154"/>
      <c r="E92" s="154"/>
      <c r="F92" s="108" t="s">
        <v>11</v>
      </c>
      <c r="G92" s="67">
        <v>121337.9</v>
      </c>
      <c r="H92" s="67">
        <v>130784.8</v>
      </c>
      <c r="I92" s="67">
        <v>130784.8</v>
      </c>
      <c r="J92" s="67">
        <v>130784.8</v>
      </c>
      <c r="K92" s="67">
        <f>SUM(G92:J92)</f>
        <v>513692.3</v>
      </c>
    </row>
    <row r="93" spans="1:13" ht="40.5">
      <c r="A93" s="175"/>
      <c r="B93" s="105" t="s">
        <v>65</v>
      </c>
      <c r="C93" s="130">
        <v>1</v>
      </c>
      <c r="D93" s="104"/>
      <c r="E93" s="132" t="s">
        <v>18</v>
      </c>
      <c r="F93" s="91"/>
      <c r="G93" s="64">
        <v>2100</v>
      </c>
      <c r="H93" s="64">
        <v>2100</v>
      </c>
      <c r="I93" s="64">
        <v>2100</v>
      </c>
      <c r="J93" s="64">
        <v>2100</v>
      </c>
      <c r="K93" s="64"/>
      <c r="L93" s="87"/>
      <c r="M93" s="87"/>
    </row>
    <row r="94" spans="1:13" ht="0.75" customHeight="1">
      <c r="A94" s="175"/>
      <c r="B94" s="152" t="s">
        <v>90</v>
      </c>
      <c r="C94" s="149"/>
      <c r="D94" s="152" t="s">
        <v>79</v>
      </c>
      <c r="E94" s="152" t="s">
        <v>8</v>
      </c>
      <c r="F94" s="73" t="s">
        <v>9</v>
      </c>
      <c r="G94" s="60">
        <f>SUM(G95:G97)</f>
        <v>16651.5</v>
      </c>
      <c r="H94" s="60">
        <f>SUM(H95:H97)</f>
        <v>3000</v>
      </c>
      <c r="I94" s="60">
        <f>SUM(I95:I97)</f>
        <v>5000</v>
      </c>
      <c r="J94" s="60">
        <f>SUM(J95:J97)</f>
        <v>10000</v>
      </c>
      <c r="K94" s="5">
        <f>SUM(G94:J94)</f>
        <v>34651.5</v>
      </c>
      <c r="L94" s="90"/>
      <c r="M94" s="90"/>
    </row>
    <row r="95" spans="1:13" ht="39.75" customHeight="1" hidden="1">
      <c r="A95" s="175"/>
      <c r="B95" s="153"/>
      <c r="C95" s="150"/>
      <c r="D95" s="153"/>
      <c r="E95" s="153"/>
      <c r="F95" s="4" t="s">
        <v>40</v>
      </c>
      <c r="G95" s="60">
        <v>8763.5</v>
      </c>
      <c r="H95" s="60">
        <v>0</v>
      </c>
      <c r="I95" s="67">
        <v>0</v>
      </c>
      <c r="J95" s="67">
        <v>3277.5</v>
      </c>
      <c r="K95" s="5">
        <f aca="true" t="shared" si="4" ref="K95:K101">SUM(G95:J95)</f>
        <v>12041</v>
      </c>
      <c r="L95" s="90"/>
      <c r="M95" s="90"/>
    </row>
    <row r="96" spans="1:11" ht="37.5" customHeight="1">
      <c r="A96" s="202" t="s">
        <v>66</v>
      </c>
      <c r="B96" s="153"/>
      <c r="C96" s="150"/>
      <c r="D96" s="153"/>
      <c r="E96" s="153"/>
      <c r="F96" s="4" t="s">
        <v>64</v>
      </c>
      <c r="G96" s="60">
        <v>3937.2</v>
      </c>
      <c r="H96" s="60">
        <v>0</v>
      </c>
      <c r="I96" s="67">
        <v>0</v>
      </c>
      <c r="J96" s="67">
        <v>1472.5</v>
      </c>
      <c r="K96" s="5">
        <f t="shared" si="4"/>
        <v>5409.7</v>
      </c>
    </row>
    <row r="97" spans="1:11" ht="71.25" customHeight="1">
      <c r="A97" s="202"/>
      <c r="B97" s="154"/>
      <c r="C97" s="151"/>
      <c r="D97" s="154"/>
      <c r="E97" s="154"/>
      <c r="F97" s="4" t="s">
        <v>11</v>
      </c>
      <c r="G97" s="60">
        <v>3950.8</v>
      </c>
      <c r="H97" s="60">
        <v>3000</v>
      </c>
      <c r="I97" s="67">
        <v>5000</v>
      </c>
      <c r="J97" s="67">
        <v>5250</v>
      </c>
      <c r="K97" s="5">
        <f t="shared" si="4"/>
        <v>17200.8</v>
      </c>
    </row>
    <row r="98" spans="1:11" ht="34.5" customHeight="1">
      <c r="A98" s="202"/>
      <c r="B98" s="203" t="s">
        <v>101</v>
      </c>
      <c r="C98" s="149"/>
      <c r="D98" s="152" t="s">
        <v>79</v>
      </c>
      <c r="E98" s="152" t="s">
        <v>8</v>
      </c>
      <c r="F98" s="73" t="s">
        <v>9</v>
      </c>
      <c r="G98" s="67">
        <f>SUM(G99:G101)</f>
        <v>13369.2</v>
      </c>
      <c r="H98" s="67">
        <f>SUM(H99:H101)</f>
        <v>0</v>
      </c>
      <c r="I98" s="67">
        <f>SUM(I99:I101)</f>
        <v>0</v>
      </c>
      <c r="J98" s="67">
        <f>SUM(J99:J101)</f>
        <v>5000</v>
      </c>
      <c r="K98" s="5">
        <f t="shared" si="4"/>
        <v>18369.2</v>
      </c>
    </row>
    <row r="99" spans="1:11" ht="33" customHeight="1">
      <c r="A99" s="202"/>
      <c r="B99" s="204"/>
      <c r="C99" s="150"/>
      <c r="D99" s="153"/>
      <c r="E99" s="153"/>
      <c r="F99" s="4" t="s">
        <v>40</v>
      </c>
      <c r="G99" s="67">
        <v>8763.5</v>
      </c>
      <c r="H99" s="67">
        <v>0</v>
      </c>
      <c r="I99" s="67">
        <v>0</v>
      </c>
      <c r="J99" s="67">
        <v>0</v>
      </c>
      <c r="K99" s="5">
        <f t="shared" si="4"/>
        <v>8763.5</v>
      </c>
    </row>
    <row r="100" spans="1:11" ht="34.5" customHeight="1">
      <c r="A100" s="202"/>
      <c r="B100" s="204"/>
      <c r="C100" s="150"/>
      <c r="D100" s="153"/>
      <c r="E100" s="153"/>
      <c r="F100" s="4" t="s">
        <v>64</v>
      </c>
      <c r="G100" s="67">
        <v>3937.2</v>
      </c>
      <c r="H100" s="67">
        <v>0</v>
      </c>
      <c r="I100" s="67">
        <v>0</v>
      </c>
      <c r="J100" s="67">
        <v>0</v>
      </c>
      <c r="K100" s="5">
        <f t="shared" si="4"/>
        <v>3937.2</v>
      </c>
    </row>
    <row r="101" spans="1:11" ht="49.5" customHeight="1">
      <c r="A101" s="202"/>
      <c r="B101" s="205"/>
      <c r="C101" s="151"/>
      <c r="D101" s="154"/>
      <c r="E101" s="154"/>
      <c r="F101" s="4" t="s">
        <v>11</v>
      </c>
      <c r="G101" s="67">
        <v>668.5</v>
      </c>
      <c r="H101" s="67">
        <v>0</v>
      </c>
      <c r="I101" s="67">
        <v>0</v>
      </c>
      <c r="J101" s="67">
        <v>5000</v>
      </c>
      <c r="K101" s="5">
        <f t="shared" si="4"/>
        <v>5668.5</v>
      </c>
    </row>
    <row r="102" spans="1:11" ht="62.25" customHeight="1">
      <c r="A102" s="202"/>
      <c r="B102" s="9" t="s">
        <v>67</v>
      </c>
      <c r="C102" s="126">
        <v>0.5</v>
      </c>
      <c r="D102" s="118"/>
      <c r="E102" s="34" t="s">
        <v>21</v>
      </c>
      <c r="F102" s="13"/>
      <c r="G102" s="10">
        <v>100</v>
      </c>
      <c r="H102" s="10">
        <v>100</v>
      </c>
      <c r="I102" s="10">
        <v>100</v>
      </c>
      <c r="J102" s="10">
        <v>100</v>
      </c>
      <c r="K102" s="10">
        <v>100</v>
      </c>
    </row>
    <row r="103" spans="1:11" ht="2.25" customHeight="1">
      <c r="A103" s="202"/>
      <c r="B103" s="9" t="s">
        <v>68</v>
      </c>
      <c r="C103" s="126">
        <v>0.5</v>
      </c>
      <c r="D103" s="28"/>
      <c r="E103" s="15" t="s">
        <v>21</v>
      </c>
      <c r="F103" s="13"/>
      <c r="G103" s="10">
        <v>100</v>
      </c>
      <c r="H103" s="10">
        <v>100</v>
      </c>
      <c r="I103" s="10">
        <v>100</v>
      </c>
      <c r="J103" s="10">
        <v>100</v>
      </c>
      <c r="K103" s="10">
        <v>100</v>
      </c>
    </row>
    <row r="104" spans="1:11" ht="101.25">
      <c r="A104" s="202"/>
      <c r="B104" s="120" t="s">
        <v>70</v>
      </c>
      <c r="C104" s="79"/>
      <c r="D104" s="80" t="s">
        <v>79</v>
      </c>
      <c r="E104" s="81" t="s">
        <v>8</v>
      </c>
      <c r="F104" s="73" t="s">
        <v>9</v>
      </c>
      <c r="G104" s="74">
        <f>SUM(G105,G107,G110)</f>
        <v>43892.5</v>
      </c>
      <c r="H104" s="74">
        <f>SUM(H105,H107,H110)</f>
        <v>45006</v>
      </c>
      <c r="I104" s="74">
        <f>SUM(I105,I107,I110)</f>
        <v>45406</v>
      </c>
      <c r="J104" s="74">
        <f>SUM(J105,J107,J110)</f>
        <v>45836</v>
      </c>
      <c r="K104" s="74">
        <f>SUM(G104:J104)</f>
        <v>180140.5</v>
      </c>
    </row>
    <row r="105" spans="1:11" ht="111.75" customHeight="1">
      <c r="A105" s="202"/>
      <c r="B105" s="128" t="s">
        <v>91</v>
      </c>
      <c r="C105" s="119"/>
      <c r="D105" s="3" t="s">
        <v>79</v>
      </c>
      <c r="E105" s="118" t="s">
        <v>8</v>
      </c>
      <c r="F105" s="28" t="s">
        <v>11</v>
      </c>
      <c r="G105" s="60">
        <v>6227.7</v>
      </c>
      <c r="H105" s="60">
        <v>5953</v>
      </c>
      <c r="I105" s="60">
        <v>6003</v>
      </c>
      <c r="J105" s="60">
        <v>6053</v>
      </c>
      <c r="K105" s="60">
        <f>SUM(G105:J105)</f>
        <v>24236.7</v>
      </c>
    </row>
    <row r="106" spans="1:11" ht="81">
      <c r="A106" s="78" t="s">
        <v>69</v>
      </c>
      <c r="B106" s="44" t="s">
        <v>92</v>
      </c>
      <c r="C106" s="117">
        <v>1</v>
      </c>
      <c r="D106" s="45"/>
      <c r="E106" s="117" t="s">
        <v>72</v>
      </c>
      <c r="F106" s="45"/>
      <c r="G106" s="129">
        <v>12</v>
      </c>
      <c r="H106" s="72">
        <v>12</v>
      </c>
      <c r="I106" s="72">
        <v>12</v>
      </c>
      <c r="J106" s="72">
        <v>12</v>
      </c>
      <c r="K106" s="60">
        <f>SUM(G106:J106)</f>
        <v>48</v>
      </c>
    </row>
    <row r="107" spans="1:11" ht="81">
      <c r="A107" s="118" t="s">
        <v>71</v>
      </c>
      <c r="B107" s="58" t="s">
        <v>93</v>
      </c>
      <c r="C107" s="124"/>
      <c r="D107" s="3" t="s">
        <v>79</v>
      </c>
      <c r="E107" s="121" t="s">
        <v>8</v>
      </c>
      <c r="F107" s="28" t="s">
        <v>11</v>
      </c>
      <c r="G107" s="60">
        <v>37664.8</v>
      </c>
      <c r="H107" s="60">
        <v>39053</v>
      </c>
      <c r="I107" s="60">
        <v>39403</v>
      </c>
      <c r="J107" s="60">
        <v>39783</v>
      </c>
      <c r="K107" s="60">
        <f>SUM(G107:J107)</f>
        <v>155903.8</v>
      </c>
    </row>
    <row r="108" spans="1:13" ht="20.25">
      <c r="A108" s="41"/>
      <c r="B108" s="199" t="s">
        <v>74</v>
      </c>
      <c r="C108" s="200">
        <v>1</v>
      </c>
      <c r="D108" s="200"/>
      <c r="E108" s="201" t="s">
        <v>21</v>
      </c>
      <c r="F108" s="201"/>
      <c r="G108" s="208">
        <v>100</v>
      </c>
      <c r="H108" s="206">
        <v>100</v>
      </c>
      <c r="I108" s="206">
        <v>100</v>
      </c>
      <c r="J108" s="206">
        <v>100</v>
      </c>
      <c r="K108" s="206">
        <v>100</v>
      </c>
      <c r="L108" s="46"/>
      <c r="M108" s="46"/>
    </row>
    <row r="109" spans="1:11" ht="20.25">
      <c r="A109" s="57" t="s">
        <v>73</v>
      </c>
      <c r="B109" s="199"/>
      <c r="C109" s="200"/>
      <c r="D109" s="200"/>
      <c r="E109" s="201"/>
      <c r="F109" s="201"/>
      <c r="G109" s="208"/>
      <c r="H109" s="206"/>
      <c r="I109" s="206"/>
      <c r="J109" s="206"/>
      <c r="K109" s="206"/>
    </row>
    <row r="110" spans="1:13" ht="33" customHeight="1">
      <c r="A110" s="198"/>
      <c r="B110" s="128" t="s">
        <v>97</v>
      </c>
      <c r="C110" s="126"/>
      <c r="D110" s="3" t="s">
        <v>79</v>
      </c>
      <c r="E110" s="121" t="s">
        <v>8</v>
      </c>
      <c r="F110" s="28" t="s">
        <v>11</v>
      </c>
      <c r="G110" s="125">
        <v>0</v>
      </c>
      <c r="H110" s="125">
        <v>0</v>
      </c>
      <c r="I110" s="125">
        <v>0</v>
      </c>
      <c r="J110" s="125">
        <v>0</v>
      </c>
      <c r="K110" s="125">
        <f>SUM(G110:J110)</f>
        <v>0</v>
      </c>
      <c r="L110" s="46"/>
      <c r="M110" s="46"/>
    </row>
    <row r="111" spans="1:13" ht="36" customHeight="1">
      <c r="A111" s="198"/>
      <c r="B111" s="127" t="s">
        <v>96</v>
      </c>
      <c r="C111" s="126">
        <v>1</v>
      </c>
      <c r="D111" s="126"/>
      <c r="E111" s="34" t="s">
        <v>18</v>
      </c>
      <c r="F111" s="127"/>
      <c r="G111" s="125">
        <v>0</v>
      </c>
      <c r="H111" s="125">
        <v>0</v>
      </c>
      <c r="I111" s="125">
        <v>0</v>
      </c>
      <c r="J111" s="125">
        <v>0</v>
      </c>
      <c r="K111" s="60">
        <f>SUM(G111:J111)</f>
        <v>0</v>
      </c>
      <c r="L111" s="47"/>
      <c r="M111" s="47"/>
    </row>
    <row r="112" spans="1:11" ht="40.5">
      <c r="A112" s="66" t="s">
        <v>95</v>
      </c>
      <c r="B112" s="207"/>
      <c r="C112" s="179"/>
      <c r="D112" s="179"/>
      <c r="E112" s="179" t="s">
        <v>75</v>
      </c>
      <c r="F112" s="4" t="s">
        <v>40</v>
      </c>
      <c r="G112" s="29">
        <f>G39+G61+G87</f>
        <v>23763.5</v>
      </c>
      <c r="H112" s="29">
        <f>H39+H61+H87</f>
        <v>1291.8</v>
      </c>
      <c r="I112" s="29">
        <f>I39+I61+I87</f>
        <v>7196.7</v>
      </c>
      <c r="J112" s="29">
        <f>J39+J61+J87</f>
        <v>51159</v>
      </c>
      <c r="K112" s="29">
        <f>SUM(G112:J112)</f>
        <v>83411</v>
      </c>
    </row>
    <row r="113" spans="1:11" ht="92.25" customHeight="1">
      <c r="A113" s="66"/>
      <c r="B113" s="207"/>
      <c r="C113" s="179"/>
      <c r="D113" s="179"/>
      <c r="E113" s="179"/>
      <c r="F113" s="4" t="s">
        <v>64</v>
      </c>
      <c r="G113" s="29">
        <f>G6+G40+G62+G88</f>
        <v>11379.4</v>
      </c>
      <c r="H113" s="29">
        <f>H6+H40+H62+H88</f>
        <v>131.1</v>
      </c>
      <c r="I113" s="29">
        <f>I6+I40+I62+I88</f>
        <v>3233.2999999999997</v>
      </c>
      <c r="J113" s="29">
        <f>J6+J40+J62+J88</f>
        <v>22984.5</v>
      </c>
      <c r="K113" s="29">
        <f>SUM(G113:J113)</f>
        <v>37728.3</v>
      </c>
    </row>
    <row r="114" spans="1:13" ht="20.25">
      <c r="A114" s="59"/>
      <c r="B114" s="207"/>
      <c r="C114" s="179"/>
      <c r="D114" s="179"/>
      <c r="E114" s="179"/>
      <c r="F114" s="4" t="s">
        <v>11</v>
      </c>
      <c r="G114" s="29">
        <f>G7+G41+G63+G89+G104</f>
        <v>394397.9</v>
      </c>
      <c r="H114" s="29">
        <f>H7+H41+H63+H89+H104</f>
        <v>422522.69999999995</v>
      </c>
      <c r="I114" s="29">
        <f>I7+I41+I63+I89+I104</f>
        <v>393404.5</v>
      </c>
      <c r="J114" s="29">
        <f>J7+J41+J63+J89+J104</f>
        <v>397187.8</v>
      </c>
      <c r="K114" s="29">
        <f>SUM(G114:J114)</f>
        <v>1607512.9000000001</v>
      </c>
      <c r="L114" s="48"/>
      <c r="M114" s="48"/>
    </row>
    <row r="115" spans="1:13" ht="33.75" customHeight="1">
      <c r="A115" s="148"/>
      <c r="B115" s="49" t="s">
        <v>94</v>
      </c>
      <c r="C115" s="50"/>
      <c r="D115" s="51"/>
      <c r="E115" s="51" t="s">
        <v>75</v>
      </c>
      <c r="F115" s="49"/>
      <c r="G115" s="52">
        <f>G104+G86+G60+G38+G5</f>
        <v>429540.80000000005</v>
      </c>
      <c r="H115" s="52">
        <f>H104+H86+H60+H38+H5</f>
        <v>423945.6</v>
      </c>
      <c r="I115" s="52">
        <f>I104+I86+I60+I38+I5</f>
        <v>403834.5</v>
      </c>
      <c r="J115" s="52">
        <f>J104+J86+J60+J38+J5</f>
        <v>471331.30000000005</v>
      </c>
      <c r="K115" s="52">
        <f>SUM(G115:J115)</f>
        <v>1728652.2</v>
      </c>
      <c r="L115" s="48"/>
      <c r="M115" s="48"/>
    </row>
    <row r="116" ht="26.25" customHeight="1"/>
    <row r="117" spans="12:13" ht="37.5" customHeight="1">
      <c r="L117" s="53"/>
      <c r="M117" s="53"/>
    </row>
  </sheetData>
  <sheetProtection/>
  <mergeCells count="115">
    <mergeCell ref="K108:K109"/>
    <mergeCell ref="B112:B114"/>
    <mergeCell ref="C112:C114"/>
    <mergeCell ref="D112:D114"/>
    <mergeCell ref="E112:E114"/>
    <mergeCell ref="F108:F109"/>
    <mergeCell ref="G108:G109"/>
    <mergeCell ref="H108:H109"/>
    <mergeCell ref="I108:I109"/>
    <mergeCell ref="J108:J109"/>
    <mergeCell ref="A110:A111"/>
    <mergeCell ref="B108:B109"/>
    <mergeCell ref="C108:C109"/>
    <mergeCell ref="D108:D109"/>
    <mergeCell ref="E108:E109"/>
    <mergeCell ref="A96:A105"/>
    <mergeCell ref="B94:B97"/>
    <mergeCell ref="C94:C97"/>
    <mergeCell ref="D94:D97"/>
    <mergeCell ref="E94:E97"/>
    <mergeCell ref="B98:B101"/>
    <mergeCell ref="C98:C101"/>
    <mergeCell ref="D98:D101"/>
    <mergeCell ref="E98:E101"/>
    <mergeCell ref="A90:A95"/>
    <mergeCell ref="B90:B92"/>
    <mergeCell ref="C90:C92"/>
    <mergeCell ref="D90:D92"/>
    <mergeCell ref="E90:E92"/>
    <mergeCell ref="A86:A89"/>
    <mergeCell ref="B86:B89"/>
    <mergeCell ref="C86:C89"/>
    <mergeCell ref="D86:D89"/>
    <mergeCell ref="E86:E89"/>
    <mergeCell ref="C38:C41"/>
    <mergeCell ref="D38:D41"/>
    <mergeCell ref="E38:E41"/>
    <mergeCell ref="A42:A51"/>
    <mergeCell ref="B42:B45"/>
    <mergeCell ref="C42:C45"/>
    <mergeCell ref="D42:D45"/>
    <mergeCell ref="E42:E45"/>
    <mergeCell ref="B46:B49"/>
    <mergeCell ref="C46:C49"/>
    <mergeCell ref="D46:D49"/>
    <mergeCell ref="E46:E49"/>
    <mergeCell ref="A38:A41"/>
    <mergeCell ref="B38:B41"/>
    <mergeCell ref="E16:E17"/>
    <mergeCell ref="A5:A7"/>
    <mergeCell ref="B5:B7"/>
    <mergeCell ref="C5:C7"/>
    <mergeCell ref="D5:D7"/>
    <mergeCell ref="E5:E7"/>
    <mergeCell ref="K16:K17"/>
    <mergeCell ref="B19:B21"/>
    <mergeCell ref="C19:C21"/>
    <mergeCell ref="D19:D21"/>
    <mergeCell ref="E19:E21"/>
    <mergeCell ref="F16:F17"/>
    <mergeCell ref="G16:G17"/>
    <mergeCell ref="H16:H17"/>
    <mergeCell ref="I16:I17"/>
    <mergeCell ref="J16:J17"/>
    <mergeCell ref="B2:M2"/>
    <mergeCell ref="A3:A4"/>
    <mergeCell ref="G3:K3"/>
    <mergeCell ref="B3:B4"/>
    <mergeCell ref="C3:C4"/>
    <mergeCell ref="D3:D4"/>
    <mergeCell ref="E3:E4"/>
    <mergeCell ref="F3:F4"/>
    <mergeCell ref="A33:A35"/>
    <mergeCell ref="B33:B35"/>
    <mergeCell ref="C33:C35"/>
    <mergeCell ref="D33:D35"/>
    <mergeCell ref="E33:E35"/>
    <mergeCell ref="B8:B10"/>
    <mergeCell ref="C8:C10"/>
    <mergeCell ref="D8:D10"/>
    <mergeCell ref="E8:E10"/>
    <mergeCell ref="B12:B14"/>
    <mergeCell ref="C12:C14"/>
    <mergeCell ref="D12:D14"/>
    <mergeCell ref="E12:E14"/>
    <mergeCell ref="B16:B17"/>
    <mergeCell ref="C16:C17"/>
    <mergeCell ref="D16:D17"/>
    <mergeCell ref="B52:B54"/>
    <mergeCell ref="B58:B59"/>
    <mergeCell ref="B60:B63"/>
    <mergeCell ref="A64:A68"/>
    <mergeCell ref="B64:B66"/>
    <mergeCell ref="E58:E59"/>
    <mergeCell ref="C60:C63"/>
    <mergeCell ref="D60:D63"/>
    <mergeCell ref="C52:C54"/>
    <mergeCell ref="D52:D54"/>
    <mergeCell ref="E52:E54"/>
    <mergeCell ref="E60:E63"/>
    <mergeCell ref="C64:C66"/>
    <mergeCell ref="D64:D66"/>
    <mergeCell ref="E64:E66"/>
    <mergeCell ref="C70:C73"/>
    <mergeCell ref="B70:B73"/>
    <mergeCell ref="D70:D73"/>
    <mergeCell ref="E70:E73"/>
    <mergeCell ref="B74:B77"/>
    <mergeCell ref="C74:C77"/>
    <mergeCell ref="D74:D77"/>
    <mergeCell ref="E74:E77"/>
    <mergeCell ref="B78:B81"/>
    <mergeCell ref="C78:C81"/>
    <mergeCell ref="D78:D81"/>
    <mergeCell ref="E78:E81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2" r:id="rId1"/>
  <headerFooter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2022-02-03T07:50:18Z</cp:lastPrinted>
  <dcterms:created xsi:type="dcterms:W3CDTF">2014-08-21T11:38:20Z</dcterms:created>
  <dcterms:modified xsi:type="dcterms:W3CDTF">2022-02-03T08:19:20Z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