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 2022-2023" sheetId="1" r:id="rId1"/>
  </sheets>
  <definedNames>
    <definedName name="_xlnm.Print_Area" localSheetId="0">'Расх 2022-2023'!$A$1:$I$64</definedName>
    <definedName name="_xlnm.Print_Titles" localSheetId="0">'Расх 2022-2023'!$6:$6</definedName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2022-2023'!$A$1:$I$64</definedName>
    <definedName name="Excel_BuiltIn_Print_Titles" localSheetId="0">'Расх 2022-2023'!$6:$6</definedName>
  </definedNames>
  <calcPr fullCalcOnLoad="1"/>
</workbook>
</file>

<file path=xl/sharedStrings.xml><?xml version="1.0" encoding="utf-8"?>
<sst xmlns="http://schemas.openxmlformats.org/spreadsheetml/2006/main" count="140" uniqueCount="70">
  <si>
    <t>Приложение №4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</si>
  <si>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</si>
  <si>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</si>
  <si>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</si>
  <si>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</si>
  <si>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</si>
  <si>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</si>
  <si>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</si>
  <si>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</si>
  <si>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</si>
  <si>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</si>
  <si>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</si>
  <si>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</si>
  <si>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</si>
  <si>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</si>
  <si>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</si>
  <si>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</si>
  <si>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</si>
  <si>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</si>
  <si>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</si>
  <si>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</si>
  <si>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</si>
  <si>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</si>
  <si>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</si>
  <si>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</si>
  <si>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</si>
  <si>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</si>
  <si>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</si>
  <si>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</si>
  <si>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</si>
  <si>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</si>
  <si>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</si>
  <si>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</si>
  <si>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</si>
  <si>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</si>
  <si>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</si>
  <si>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</si>
  <si>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</si>
  <si>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</si>
  <si>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</si>
  <si>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</si>
  <si>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</si>
  <si>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</si>
  <si>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</si>
  <si>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</si>
  <si>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</si>
  <si>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</si>
  <si>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</si>
  <si>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</si>
  <si>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</si>
  <si>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</si>
  <si>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</si>
  <si>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</si>
  <si>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</si>
  <si>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</si>
  <si>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</si>
  <si>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</si>
  <si>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</si>
  <si>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</si>
  <si>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</si>
  <si>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</si>
  <si>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600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</si>
  <si>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</si>
  <si>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</si>
  <si>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</si>
  <si>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Социальное обеспечение и иные выплаты населению</t>
  </si>
  <si>
    <t>Публичные нормативные социальные выплаты гражданам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</si>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</sst>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24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24" borderId="16">
      <alignment horizontal="center"/>
      <protection/>
    </xf>
    <xf numFmtId="164" fontId="17" fillId="24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22" applyNumberFormat="0" applyFill="0" applyAlignment="0" applyProtection="0"/>
    <xf numFmtId="164" fontId="27" fillId="0" borderId="23" applyNumberFormat="0" applyFill="0" applyAlignment="0" applyProtection="0"/>
    <xf numFmtId="164" fontId="28" fillId="0" borderId="24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25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>
      <alignment horizontal="right"/>
    </xf>
    <xf numFmtId="164" fontId="33" fillId="0" borderId="0" xfId="0" applyFont="1" applyFill="1" applyAlignment="1">
      <alignment horizontal="left"/>
    </xf>
    <xf numFmtId="164" fontId="34" fillId="0" borderId="0" xfId="0" applyFont="1" applyFill="1" applyAlignment="1">
      <alignment horizontal="left" wrapText="1"/>
    </xf>
    <xf numFmtId="164" fontId="34" fillId="0" borderId="0" xfId="0" applyFont="1" applyBorder="1" applyAlignment="1">
      <alignment horizontal="left" wrapText="1"/>
    </xf>
    <xf numFmtId="164" fontId="34" fillId="0" borderId="0" xfId="0" applyFont="1" applyFill="1" applyBorder="1" applyAlignment="1">
      <alignment horizontal="left" wrapText="1"/>
    </xf>
    <xf numFmtId="164" fontId="34" fillId="0" borderId="0" xfId="0" applyFont="1" applyAlignment="1">
      <alignment horizontal="left" wrapText="1"/>
    </xf>
    <xf numFmtId="164" fontId="33" fillId="0" borderId="0" xfId="0" applyFont="1" applyAlignment="1">
      <alignment wrapText="1"/>
    </xf>
    <xf numFmtId="164" fontId="0" fillId="0" borderId="0" xfId="0" applyAlignment="1">
      <alignment/>
    </xf>
    <xf numFmtId="164" fontId="35" fillId="0" borderId="0" xfId="0" applyFont="1" applyFill="1" applyBorder="1" applyAlignment="1">
      <alignment horizontal="center" wrapText="1"/>
    </xf>
    <xf numFmtId="164" fontId="32" fillId="0" borderId="0" xfId="0" applyFont="1" applyFill="1" applyAlignment="1">
      <alignment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 horizontal="left"/>
    </xf>
    <xf numFmtId="164" fontId="36" fillId="0" borderId="11" xfId="0" applyFont="1" applyFill="1" applyBorder="1" applyAlignment="1">
      <alignment horizontal="left" wrapText="1"/>
    </xf>
    <xf numFmtId="164" fontId="36" fillId="0" borderId="11" xfId="0" applyFont="1" applyFill="1" applyBorder="1" applyAlignment="1">
      <alignment horizontal="center" wrapText="1"/>
    </xf>
    <xf numFmtId="166" fontId="36" fillId="22" borderId="11" xfId="0" applyNumberFormat="1" applyFont="1" applyFill="1" applyBorder="1" applyAlignment="1">
      <alignment horizontal="right" wrapText="1"/>
    </xf>
    <xf numFmtId="166" fontId="36" fillId="22" borderId="11" xfId="0" applyNumberFormat="1" applyFont="1" applyFill="1" applyBorder="1" applyAlignment="1">
      <alignment wrapText="1"/>
    </xf>
    <xf numFmtId="166" fontId="36" fillId="22" borderId="11" xfId="0" applyNumberFormat="1" applyFont="1" applyFill="1" applyBorder="1" applyAlignment="1">
      <alignment/>
    </xf>
    <xf numFmtId="166" fontId="36" fillId="0" borderId="11" xfId="0" applyNumberFormat="1" applyFont="1" applyFill="1" applyBorder="1" applyAlignment="1">
      <alignment wrapText="1"/>
    </xf>
    <xf numFmtId="166" fontId="36" fillId="0" borderId="11" xfId="0" applyNumberFormat="1" applyFont="1" applyFill="1" applyBorder="1" applyAlignment="1">
      <alignment/>
    </xf>
    <xf numFmtId="164" fontId="32" fillId="0" borderId="11" xfId="0" applyFont="1" applyFill="1" applyBorder="1" applyAlignment="1">
      <alignment horizontal="left" wrapText="1"/>
    </xf>
    <xf numFmtId="164" fontId="32" fillId="0" borderId="11" xfId="0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wrapText="1"/>
    </xf>
    <xf numFmtId="166" fontId="32" fillId="0" borderId="26" xfId="0" applyNumberFormat="1" applyFont="1" applyFill="1" applyBorder="1" applyAlignment="1">
      <alignment wrapText="1"/>
    </xf>
    <xf numFmtId="166" fontId="32" fillId="0" borderId="11" xfId="0" applyNumberFormat="1" applyFont="1" applyFill="1" applyBorder="1" applyAlignment="1">
      <alignment/>
    </xf>
    <xf numFmtId="165" fontId="39" fillId="0" borderId="11" xfId="0" applyNumberFormat="1" applyFont="1" applyFill="1" applyBorder="1" applyAlignment="1">
      <alignment horizontal="center" wrapText="1"/>
    </xf>
    <xf numFmtId="166" fontId="36" fillId="22" borderId="26" xfId="0" applyNumberFormat="1" applyFont="1" applyFill="1" applyBorder="1" applyAlignment="1">
      <alignment wrapText="1"/>
    </xf>
    <xf numFmtId="166" fontId="36" fillId="0" borderId="26" xfId="0" applyNumberFormat="1" applyFont="1" applyFill="1" applyBorder="1" applyAlignment="1">
      <alignment wrapText="1"/>
    </xf>
    <xf numFmtId="164" fontId="39" fillId="0" borderId="0" xfId="0" applyFont="1" applyFill="1" applyAlignment="1">
      <alignment horizontal="left"/>
    </xf>
    <xf numFmtId="166" fontId="32" fillId="0" borderId="11" xfId="0" applyNumberFormat="1" applyFont="1" applyFill="1" applyBorder="1" applyAlignment="1">
      <alignment horizontal="right" wrapText="1"/>
    </xf>
    <xf numFmtId="164" fontId="40" fillId="0" borderId="11" xfId="0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 wrapText="1"/>
    </xf>
    <xf numFmtId="165" fontId="37" fillId="0" borderId="11" xfId="0" applyNumberFormat="1" applyFont="1" applyFill="1" applyBorder="1" applyAlignment="1">
      <alignment horizontal="center" wrapText="1"/>
    </xf>
    <xf numFmtId="166" fontId="36" fillId="0" borderId="11" xfId="0" applyNumberFormat="1" applyFont="1" applyFill="1" applyBorder="1" applyAlignment="1">
      <alignment horizontal="right" wrapText="1"/>
    </xf>
    <xf numFmtId="166" fontId="32" fillId="22" borderId="11" xfId="0" applyNumberFormat="1" applyFont="1" applyFill="1" applyBorder="1" applyAlignment="1">
      <alignment wrapText="1"/>
    </xf>
    <xf numFmtId="166" fontId="32" fillId="22" borderId="11" xfId="0" applyNumberFormat="1" applyFont="1" applyFill="1" applyBorder="1" applyAlignment="1">
      <alignment horizontal="right" wrapText="1"/>
    </xf>
    <xf numFmtId="166" fontId="32" fillId="22" borderId="11" xfId="0" applyNumberFormat="1" applyFont="1" applyFill="1" applyBorder="1" applyAlignment="1">
      <alignment/>
    </xf>
    <xf numFmtId="164" fontId="41" fillId="0" borderId="11" xfId="0" applyFont="1" applyFill="1" applyBorder="1" applyAlignment="1">
      <alignment horizontal="left" wrapText="1"/>
    </xf>
    <xf numFmtId="164" fontId="40" fillId="0" borderId="11" xfId="0" applyNumberFormat="1" applyFont="1" applyFill="1" applyBorder="1" applyAlignment="1">
      <alignment horizontal="left" wrapText="1"/>
    </xf>
    <xf numFmtId="164" fontId="36" fillId="0" borderId="11" xfId="0" applyFont="1" applyFill="1" applyBorder="1" applyAlignment="1">
      <alignment horizontal="justify" wrapText="1"/>
    </xf>
    <xf numFmtId="165" fontId="42" fillId="0" borderId="11" xfId="0" applyNumberFormat="1" applyFont="1" applyFill="1" applyBorder="1" applyAlignment="1">
      <alignment horizontal="center" wrapText="1"/>
    </xf>
    <xf numFmtId="165" fontId="43" fillId="0" borderId="11" xfId="0" applyNumberFormat="1" applyFont="1" applyFill="1" applyBorder="1" applyAlignment="1">
      <alignment horizontal="center" wrapText="1"/>
    </xf>
    <xf numFmtId="164" fontId="39" fillId="0" borderId="11" xfId="0" applyFont="1" applyFill="1" applyBorder="1" applyAlignment="1">
      <alignment/>
    </xf>
    <xf numFmtId="164" fontId="44" fillId="0" borderId="11" xfId="0" applyFont="1" applyFill="1" applyBorder="1" applyAlignment="1">
      <alignment/>
    </xf>
    <xf numFmtId="164" fontId="44" fillId="0" borderId="11" xfId="0" applyFont="1" applyFill="1" applyBorder="1" applyAlignment="1">
      <alignment/>
    </xf>
    <xf numFmtId="166" fontId="39" fillId="22" borderId="11" xfId="0" applyNumberFormat="1" applyFont="1" applyFill="1" applyBorder="1" applyAlignment="1">
      <alignment/>
    </xf>
    <xf numFmtId="166" fontId="39" fillId="0" borderId="11" xfId="0" applyNumberFormat="1" applyFont="1" applyFill="1" applyBorder="1" applyAlignment="1">
      <alignment/>
    </xf>
    <xf numFmtId="164" fontId="44" fillId="0" borderId="0" xfId="0" applyFont="1" applyFill="1" applyAlignment="1">
      <alignment/>
    </xf>
    <xf numFmtId="166" fontId="33" fillId="0" borderId="0" xfId="0" applyNumberFormat="1" applyFont="1" applyFill="1" applyAlignment="1">
      <alignment horizontal="left"/>
    </xf>
  </cellXfs>
  <cellStyles count="1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50" xfId="110"/>
    <cellStyle name="xl51" xfId="111"/>
    <cellStyle name="xl52" xfId="112"/>
    <cellStyle name="xl56" xfId="113"/>
    <cellStyle name="xl60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Плохой" xfId="132"/>
    <cellStyle name="Пояснение" xfId="133"/>
    <cellStyle name="Примечание" xfId="134"/>
    <cellStyle name="Связанная ячейка" xfId="135"/>
    <cellStyle name="Текст предупреждения" xfId="136"/>
    <cellStyle name="Хороший" xfId="1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90" zoomScaleNormal="90" zoomScaleSheetLayoutView="90" workbookViewId="0" topLeftCell="A1">
      <pane ySplit="6" topLeftCell="A30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55.00390625" style="1" customWidth="1"/>
    <col min="2" max="2" width="20.375" style="2" customWidth="1"/>
    <col min="3" max="3" width="8.375" style="2" customWidth="1"/>
    <col min="4" max="4" width="21.625" style="3" customWidth="1"/>
    <col min="5" max="5" width="20.125" style="4" customWidth="1"/>
    <col min="6" max="6" width="21.375" style="4" customWidth="1"/>
    <col min="7" max="7" width="21.50390625" style="3" customWidth="1"/>
    <col min="8" max="8" width="20.125" style="4" customWidth="1"/>
    <col min="9" max="9" width="21.75390625" style="4" customWidth="1"/>
    <col min="10" max="16384" width="8.875" style="4" customWidth="1"/>
  </cols>
  <sheetData>
    <row r="1" spans="2:9" ht="68.25" customHeight="1">
      <c r="B1" s="5"/>
      <c r="C1" s="6"/>
      <c r="D1" s="6"/>
      <c r="E1" s="6"/>
      <c r="F1" s="6"/>
      <c r="G1" s="7" t="s">
        <v>0</v>
      </c>
      <c r="H1" s="7"/>
      <c r="I1" s="7"/>
    </row>
    <row r="2" spans="2:9" ht="15" customHeight="1">
      <c r="B2" s="5"/>
      <c r="C2" s="8"/>
      <c r="D2" s="9"/>
      <c r="E2" s="9"/>
      <c r="F2" s="10"/>
      <c r="G2" s="7" t="s">
        <v>1</v>
      </c>
      <c r="H2" s="7"/>
      <c r="I2" s="7"/>
    </row>
    <row r="4" spans="1:9" ht="61.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</row>
    <row r="5" spans="1:9" ht="15">
      <c r="A5" s="12"/>
      <c r="B5" s="12"/>
      <c r="C5" s="12"/>
      <c r="F5" s="3"/>
      <c r="I5" s="3" t="s">
        <v>3</v>
      </c>
    </row>
    <row r="6" spans="1:9" s="16" customFormat="1" ht="54.75">
      <c r="A6" s="13" t="s">
        <v>4</v>
      </c>
      <c r="B6" s="14" t="s">
        <v>5</v>
      </c>
      <c r="C6" s="14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8</v>
      </c>
      <c r="I6" s="15" t="s">
        <v>11</v>
      </c>
    </row>
    <row r="7" spans="1:9" s="16" customFormat="1" ht="30.75">
      <c r="A7" s="17" t="s">
        <v>12</v>
      </c>
      <c r="B7" s="18" t="s">
        <v>13</v>
      </c>
      <c r="C7" s="18"/>
      <c r="D7" s="19">
        <v>1054433026.43</v>
      </c>
      <c r="E7" s="20">
        <f>E8</f>
        <v>0</v>
      </c>
      <c r="F7" s="21">
        <f aca="true" t="shared" si="0" ref="F7:F64">SUM(D7:E7)</f>
        <v>1054433026.43</v>
      </c>
      <c r="G7" s="19">
        <v>1064937193.1</v>
      </c>
      <c r="H7" s="22">
        <f>H8</f>
        <v>0</v>
      </c>
      <c r="I7" s="23">
        <f aca="true" t="shared" si="1" ref="I7:I64">SUM(G7:H7)</f>
        <v>1064937193.1</v>
      </c>
    </row>
    <row r="8" spans="1:9" s="16" customFormat="1" ht="46.5">
      <c r="A8" s="24" t="s">
        <v>14</v>
      </c>
      <c r="B8" s="25" t="s">
        <v>15</v>
      </c>
      <c r="C8" s="25"/>
      <c r="D8" s="26">
        <v>98281742.43</v>
      </c>
      <c r="E8" s="27">
        <f>SUM(E9,E12)</f>
        <v>0</v>
      </c>
      <c r="F8" s="28">
        <f t="shared" si="0"/>
        <v>98281742.43</v>
      </c>
      <c r="G8" s="26">
        <v>100509909.1</v>
      </c>
      <c r="H8" s="27">
        <f>SUM(H9,H12)</f>
        <v>0</v>
      </c>
      <c r="I8" s="28">
        <f t="shared" si="1"/>
        <v>100509909.1</v>
      </c>
    </row>
    <row r="9" spans="1:9" s="16" customFormat="1" ht="46.5">
      <c r="A9" s="24" t="s">
        <v>16</v>
      </c>
      <c r="B9" s="25" t="s">
        <v>17</v>
      </c>
      <c r="C9" s="25"/>
      <c r="D9" s="26">
        <f>D10</f>
        <v>28432000</v>
      </c>
      <c r="E9" s="26">
        <f aca="true" t="shared" si="2" ref="E9:E10">E10</f>
        <v>-2941041.57</v>
      </c>
      <c r="F9" s="28">
        <f t="shared" si="0"/>
        <v>25490958.43</v>
      </c>
      <c r="G9" s="26">
        <f>G10</f>
        <v>29246000</v>
      </c>
      <c r="H9" s="26">
        <f aca="true" t="shared" si="3" ref="H9:H10">H10</f>
        <v>-3000585.9</v>
      </c>
      <c r="I9" s="28">
        <f t="shared" si="1"/>
        <v>26245414.1</v>
      </c>
    </row>
    <row r="10" spans="1:9" s="16" customFormat="1" ht="30.75">
      <c r="A10" s="24" t="s">
        <v>18</v>
      </c>
      <c r="B10" s="25" t="s">
        <v>17</v>
      </c>
      <c r="C10" s="25">
        <v>600</v>
      </c>
      <c r="D10" s="26">
        <v>28432000</v>
      </c>
      <c r="E10" s="26">
        <f t="shared" si="2"/>
        <v>-2941041.57</v>
      </c>
      <c r="F10" s="28">
        <f t="shared" si="0"/>
        <v>25490958.43</v>
      </c>
      <c r="G10" s="26">
        <v>29246000</v>
      </c>
      <c r="H10" s="26">
        <f t="shared" si="3"/>
        <v>-3000585.9</v>
      </c>
      <c r="I10" s="28">
        <f t="shared" si="1"/>
        <v>26245414.1</v>
      </c>
    </row>
    <row r="11" spans="1:9" s="16" customFormat="1" ht="15">
      <c r="A11" s="24" t="s">
        <v>19</v>
      </c>
      <c r="B11" s="25" t="s">
        <v>17</v>
      </c>
      <c r="C11" s="25">
        <v>610</v>
      </c>
      <c r="D11" s="26">
        <v>27132000</v>
      </c>
      <c r="E11" s="27">
        <v>-2941041.57</v>
      </c>
      <c r="F11" s="28">
        <f t="shared" si="0"/>
        <v>24190958.43</v>
      </c>
      <c r="G11" s="26">
        <v>27946000</v>
      </c>
      <c r="H11" s="27">
        <v>-3000585.9</v>
      </c>
      <c r="I11" s="28">
        <f t="shared" si="1"/>
        <v>24945414.1</v>
      </c>
    </row>
    <row r="12" spans="1:9" s="16" customFormat="1" ht="62.25">
      <c r="A12" s="24" t="s">
        <v>20</v>
      </c>
      <c r="B12" s="25" t="s">
        <v>21</v>
      </c>
      <c r="C12" s="25"/>
      <c r="D12" s="26">
        <f aca="true" t="shared" si="4" ref="D12:D13">D13</f>
        <v>69849742.43</v>
      </c>
      <c r="E12" s="26">
        <f aca="true" t="shared" si="5" ref="E12:E13">E13</f>
        <v>2941041.57</v>
      </c>
      <c r="F12" s="28">
        <f t="shared" si="0"/>
        <v>72790784</v>
      </c>
      <c r="G12" s="26">
        <f aca="true" t="shared" si="6" ref="G12:G13">G13</f>
        <v>71263909.1</v>
      </c>
      <c r="H12" s="26">
        <f aca="true" t="shared" si="7" ref="H12:H13">H13</f>
        <v>3000585.9</v>
      </c>
      <c r="I12" s="28">
        <f t="shared" si="1"/>
        <v>74264495</v>
      </c>
    </row>
    <row r="13" spans="1:9" s="16" customFormat="1" ht="30.75">
      <c r="A13" s="24" t="s">
        <v>18</v>
      </c>
      <c r="B13" s="25" t="s">
        <v>21</v>
      </c>
      <c r="C13" s="25">
        <v>600</v>
      </c>
      <c r="D13" s="26">
        <f t="shared" si="4"/>
        <v>69849742.43</v>
      </c>
      <c r="E13" s="26">
        <f t="shared" si="5"/>
        <v>2941041.57</v>
      </c>
      <c r="F13" s="28">
        <f t="shared" si="0"/>
        <v>72790784</v>
      </c>
      <c r="G13" s="26">
        <f t="shared" si="6"/>
        <v>71263909.1</v>
      </c>
      <c r="H13" s="26">
        <f t="shared" si="7"/>
        <v>3000585.9</v>
      </c>
      <c r="I13" s="28">
        <f t="shared" si="1"/>
        <v>74264495</v>
      </c>
    </row>
    <row r="14" spans="1:9" s="16" customFormat="1" ht="15">
      <c r="A14" s="24" t="s">
        <v>19</v>
      </c>
      <c r="B14" s="25" t="s">
        <v>21</v>
      </c>
      <c r="C14" s="25">
        <v>610</v>
      </c>
      <c r="D14" s="26">
        <v>69849742.43</v>
      </c>
      <c r="E14" s="27">
        <v>2941041.57</v>
      </c>
      <c r="F14" s="28">
        <f t="shared" si="0"/>
        <v>72790784</v>
      </c>
      <c r="G14" s="26">
        <v>71263909.1</v>
      </c>
      <c r="H14" s="27">
        <v>3000585.9</v>
      </c>
      <c r="I14" s="28">
        <f t="shared" si="1"/>
        <v>74264495</v>
      </c>
    </row>
    <row r="15" spans="1:9" s="32" customFormat="1" ht="30.75">
      <c r="A15" s="17" t="s">
        <v>22</v>
      </c>
      <c r="B15" s="18" t="s">
        <v>23</v>
      </c>
      <c r="C15" s="29"/>
      <c r="D15" s="20">
        <v>497458077.05</v>
      </c>
      <c r="E15" s="30">
        <f aca="true" t="shared" si="8" ref="E15:E17">E16</f>
        <v>-10000000</v>
      </c>
      <c r="F15" s="21">
        <f t="shared" si="0"/>
        <v>487458077.05</v>
      </c>
      <c r="G15" s="20">
        <v>561493868.4</v>
      </c>
      <c r="H15" s="31">
        <f aca="true" t="shared" si="9" ref="H15:H17">H16</f>
        <v>0</v>
      </c>
      <c r="I15" s="23">
        <f t="shared" si="1"/>
        <v>561493868.4</v>
      </c>
    </row>
    <row r="16" spans="1:9" s="32" customFormat="1" ht="46.5">
      <c r="A16" s="24" t="s">
        <v>24</v>
      </c>
      <c r="B16" s="25" t="s">
        <v>25</v>
      </c>
      <c r="C16" s="25"/>
      <c r="D16" s="26">
        <f aca="true" t="shared" si="10" ref="D16:D17">D17</f>
        <v>31595576.62</v>
      </c>
      <c r="E16" s="33">
        <f t="shared" si="8"/>
        <v>-10000000</v>
      </c>
      <c r="F16" s="28">
        <f t="shared" si="0"/>
        <v>21595576.62</v>
      </c>
      <c r="G16" s="26">
        <f aca="true" t="shared" si="11" ref="G16:G17">G17</f>
        <v>31595576.62</v>
      </c>
      <c r="H16" s="33">
        <f t="shared" si="9"/>
        <v>0</v>
      </c>
      <c r="I16" s="28">
        <f t="shared" si="1"/>
        <v>31595576.62</v>
      </c>
    </row>
    <row r="17" spans="1:9" s="32" customFormat="1" ht="30.75">
      <c r="A17" s="34" t="s">
        <v>26</v>
      </c>
      <c r="B17" s="25" t="s">
        <v>25</v>
      </c>
      <c r="C17" s="35" t="s">
        <v>27</v>
      </c>
      <c r="D17" s="26">
        <f t="shared" si="10"/>
        <v>31595576.62</v>
      </c>
      <c r="E17" s="33">
        <f t="shared" si="8"/>
        <v>-10000000</v>
      </c>
      <c r="F17" s="28">
        <f t="shared" si="0"/>
        <v>21595576.62</v>
      </c>
      <c r="G17" s="26">
        <f t="shared" si="11"/>
        <v>31595576.62</v>
      </c>
      <c r="H17" s="33">
        <f t="shared" si="9"/>
        <v>0</v>
      </c>
      <c r="I17" s="28">
        <f t="shared" si="1"/>
        <v>31595576.62</v>
      </c>
    </row>
    <row r="18" spans="1:9" s="32" customFormat="1" ht="30.75">
      <c r="A18" s="34" t="s">
        <v>28</v>
      </c>
      <c r="B18" s="25" t="s">
        <v>25</v>
      </c>
      <c r="C18" s="35" t="s">
        <v>29</v>
      </c>
      <c r="D18" s="26">
        <f>30000000+1595576.62</f>
        <v>31595576.62</v>
      </c>
      <c r="E18" s="28">
        <v>-10000000</v>
      </c>
      <c r="F18" s="28">
        <f t="shared" si="0"/>
        <v>21595576.62</v>
      </c>
      <c r="G18" s="26">
        <f>30000000+1595576.62</f>
        <v>31595576.62</v>
      </c>
      <c r="H18" s="28"/>
      <c r="I18" s="28">
        <f t="shared" si="1"/>
        <v>31595576.62</v>
      </c>
    </row>
    <row r="19" spans="1:9" s="32" customFormat="1" ht="46.5">
      <c r="A19" s="17" t="s">
        <v>30</v>
      </c>
      <c r="B19" s="18" t="s">
        <v>31</v>
      </c>
      <c r="C19" s="36"/>
      <c r="D19" s="22">
        <f>D20</f>
        <v>9000000</v>
      </c>
      <c r="E19" s="22">
        <f>E20</f>
        <v>0</v>
      </c>
      <c r="F19" s="23">
        <f t="shared" si="0"/>
        <v>9000000</v>
      </c>
      <c r="G19" s="22">
        <f>G20</f>
        <v>9000000</v>
      </c>
      <c r="H19" s="22">
        <f>H20</f>
        <v>0</v>
      </c>
      <c r="I19" s="23">
        <f t="shared" si="1"/>
        <v>9000000</v>
      </c>
    </row>
    <row r="20" spans="1:9" s="32" customFormat="1" ht="30.75">
      <c r="A20" s="24" t="s">
        <v>32</v>
      </c>
      <c r="B20" s="25" t="s">
        <v>33</v>
      </c>
      <c r="C20" s="36"/>
      <c r="D20" s="26">
        <f>SUM(D21,D23)</f>
        <v>9000000</v>
      </c>
      <c r="E20" s="26">
        <f>SUM(E21,E23)</f>
        <v>0</v>
      </c>
      <c r="F20" s="28">
        <f t="shared" si="0"/>
        <v>9000000</v>
      </c>
      <c r="G20" s="26">
        <f>SUM(G21,G23)</f>
        <v>9000000</v>
      </c>
      <c r="H20" s="26">
        <f>SUM(H21,H23)</f>
        <v>0</v>
      </c>
      <c r="I20" s="28">
        <f t="shared" si="1"/>
        <v>9000000</v>
      </c>
    </row>
    <row r="21" spans="1:9" s="32" customFormat="1" ht="30.75">
      <c r="A21" s="34" t="s">
        <v>34</v>
      </c>
      <c r="B21" s="25" t="s">
        <v>33</v>
      </c>
      <c r="C21" s="35" t="s">
        <v>27</v>
      </c>
      <c r="D21" s="26">
        <f>D22</f>
        <v>0</v>
      </c>
      <c r="E21" s="26">
        <f>E22</f>
        <v>9000000</v>
      </c>
      <c r="F21" s="28">
        <f t="shared" si="0"/>
        <v>9000000</v>
      </c>
      <c r="G21" s="26">
        <f>G22</f>
        <v>0</v>
      </c>
      <c r="H21" s="26">
        <f>H22</f>
        <v>9000000</v>
      </c>
      <c r="I21" s="28">
        <f t="shared" si="1"/>
        <v>9000000</v>
      </c>
    </row>
    <row r="22" spans="1:9" s="32" customFormat="1" ht="30.75">
      <c r="A22" s="34" t="s">
        <v>28</v>
      </c>
      <c r="B22" s="25" t="s">
        <v>33</v>
      </c>
      <c r="C22" s="35" t="s">
        <v>29</v>
      </c>
      <c r="D22" s="26"/>
      <c r="E22" s="26">
        <v>9000000</v>
      </c>
      <c r="F22" s="28">
        <f t="shared" si="0"/>
        <v>9000000</v>
      </c>
      <c r="G22" s="26"/>
      <c r="H22" s="26">
        <v>9000000</v>
      </c>
      <c r="I22" s="28">
        <f t="shared" si="1"/>
        <v>9000000</v>
      </c>
    </row>
    <row r="23" spans="1:9" s="32" customFormat="1" ht="15.75">
      <c r="A23" s="24" t="s">
        <v>35</v>
      </c>
      <c r="B23" s="25" t="s">
        <v>33</v>
      </c>
      <c r="C23" s="35" t="s">
        <v>36</v>
      </c>
      <c r="D23" s="26">
        <f>D24</f>
        <v>9000000</v>
      </c>
      <c r="E23" s="26">
        <f>E24</f>
        <v>-9000000</v>
      </c>
      <c r="F23" s="28">
        <f t="shared" si="0"/>
        <v>0</v>
      </c>
      <c r="G23" s="26">
        <f>G24</f>
        <v>9000000</v>
      </c>
      <c r="H23" s="26">
        <f>H24</f>
        <v>-9000000</v>
      </c>
      <c r="I23" s="28">
        <f t="shared" si="1"/>
        <v>0</v>
      </c>
    </row>
    <row r="24" spans="1:9" s="32" customFormat="1" ht="15.75">
      <c r="A24" s="24" t="s">
        <v>37</v>
      </c>
      <c r="B24" s="25" t="s">
        <v>33</v>
      </c>
      <c r="C24" s="35" t="s">
        <v>38</v>
      </c>
      <c r="D24" s="26">
        <v>9000000</v>
      </c>
      <c r="E24" s="33">
        <v>-9000000</v>
      </c>
      <c r="F24" s="28">
        <f t="shared" si="0"/>
        <v>0</v>
      </c>
      <c r="G24" s="26">
        <v>9000000</v>
      </c>
      <c r="H24" s="33">
        <v>-9000000</v>
      </c>
      <c r="I24" s="28">
        <f t="shared" si="1"/>
        <v>0</v>
      </c>
    </row>
    <row r="25" spans="1:9" s="32" customFormat="1" ht="46.5">
      <c r="A25" s="17" t="s">
        <v>39</v>
      </c>
      <c r="B25" s="18" t="s">
        <v>40</v>
      </c>
      <c r="C25" s="18"/>
      <c r="D25" s="20">
        <v>38454237</v>
      </c>
      <c r="E25" s="19">
        <f>E26</f>
        <v>0</v>
      </c>
      <c r="F25" s="21">
        <f t="shared" si="0"/>
        <v>38454237</v>
      </c>
      <c r="G25" s="20">
        <v>38562440</v>
      </c>
      <c r="H25" s="37">
        <f>H26</f>
        <v>0</v>
      </c>
      <c r="I25" s="23">
        <f t="shared" si="1"/>
        <v>38562440</v>
      </c>
    </row>
    <row r="26" spans="1:9" s="32" customFormat="1" ht="30.75">
      <c r="A26" s="24" t="s">
        <v>41</v>
      </c>
      <c r="B26" s="25" t="s">
        <v>42</v>
      </c>
      <c r="C26" s="25"/>
      <c r="D26" s="38">
        <v>2234237</v>
      </c>
      <c r="E26" s="39">
        <f>SUM(E27,E30)</f>
        <v>0</v>
      </c>
      <c r="F26" s="40">
        <f t="shared" si="0"/>
        <v>2234237</v>
      </c>
      <c r="G26" s="38">
        <v>2342440</v>
      </c>
      <c r="H26" s="33">
        <f>SUM(H27,H30)</f>
        <v>0</v>
      </c>
      <c r="I26" s="28">
        <f t="shared" si="1"/>
        <v>2342440</v>
      </c>
    </row>
    <row r="27" spans="1:9" s="32" customFormat="1" ht="46.5">
      <c r="A27" s="24" t="s">
        <v>43</v>
      </c>
      <c r="B27" s="25" t="s">
        <v>44</v>
      </c>
      <c r="C27" s="25"/>
      <c r="D27" s="26">
        <f aca="true" t="shared" si="12" ref="D27:D28">D28</f>
        <v>344708.84</v>
      </c>
      <c r="E27" s="33">
        <f aca="true" t="shared" si="13" ref="E27:E28">E28</f>
        <v>0.55</v>
      </c>
      <c r="F27" s="28">
        <f t="shared" si="0"/>
        <v>344709.39</v>
      </c>
      <c r="G27" s="26">
        <f aca="true" t="shared" si="14" ref="G27:G28">G28</f>
        <v>328611</v>
      </c>
      <c r="H27" s="33">
        <f aca="true" t="shared" si="15" ref="H27:H28">H28</f>
        <v>2.38</v>
      </c>
      <c r="I27" s="28">
        <f t="shared" si="1"/>
        <v>328613.38</v>
      </c>
    </row>
    <row r="28" spans="1:9" s="32" customFormat="1" ht="30.75">
      <c r="A28" s="34" t="s">
        <v>26</v>
      </c>
      <c r="B28" s="25" t="s">
        <v>44</v>
      </c>
      <c r="C28" s="25">
        <v>200</v>
      </c>
      <c r="D28" s="26">
        <f t="shared" si="12"/>
        <v>344708.84</v>
      </c>
      <c r="E28" s="33">
        <f t="shared" si="13"/>
        <v>0.55</v>
      </c>
      <c r="F28" s="28">
        <f t="shared" si="0"/>
        <v>344709.39</v>
      </c>
      <c r="G28" s="26">
        <f t="shared" si="14"/>
        <v>328611</v>
      </c>
      <c r="H28" s="33">
        <f t="shared" si="15"/>
        <v>2.38</v>
      </c>
      <c r="I28" s="28">
        <f t="shared" si="1"/>
        <v>328613.38</v>
      </c>
    </row>
    <row r="29" spans="1:9" s="32" customFormat="1" ht="30.75">
      <c r="A29" s="34" t="s">
        <v>28</v>
      </c>
      <c r="B29" s="25" t="s">
        <v>44</v>
      </c>
      <c r="C29" s="25">
        <v>240</v>
      </c>
      <c r="D29" s="26">
        <f>400000-51629-3662.16</f>
        <v>344708.84</v>
      </c>
      <c r="E29" s="33">
        <v>0.55</v>
      </c>
      <c r="F29" s="28">
        <f t="shared" si="0"/>
        <v>344709.39</v>
      </c>
      <c r="G29" s="26">
        <f>400000-71389</f>
        <v>328611</v>
      </c>
      <c r="H29" s="33">
        <v>2.38</v>
      </c>
      <c r="I29" s="28">
        <f t="shared" si="1"/>
        <v>328613.38</v>
      </c>
    </row>
    <row r="30" spans="1:9" s="32" customFormat="1" ht="69" customHeight="1">
      <c r="A30" s="24" t="s">
        <v>45</v>
      </c>
      <c r="B30" s="25" t="s">
        <v>46</v>
      </c>
      <c r="C30" s="25"/>
      <c r="D30" s="26">
        <f aca="true" t="shared" si="16" ref="D30:D31">D31</f>
        <v>305275</v>
      </c>
      <c r="E30" s="33">
        <f aca="true" t="shared" si="17" ref="E30:E31">E31</f>
        <v>-0.55</v>
      </c>
      <c r="F30" s="28">
        <f t="shared" si="0"/>
        <v>305274.45</v>
      </c>
      <c r="G30" s="26">
        <f aca="true" t="shared" si="18" ref="G30:G31">G31</f>
        <v>251933.5</v>
      </c>
      <c r="H30" s="33">
        <f aca="true" t="shared" si="19" ref="H30:H31">H31</f>
        <v>-2.38</v>
      </c>
      <c r="I30" s="28">
        <f t="shared" si="1"/>
        <v>251931.12</v>
      </c>
    </row>
    <row r="31" spans="1:9" s="32" customFormat="1" ht="30.75">
      <c r="A31" s="34" t="s">
        <v>26</v>
      </c>
      <c r="B31" s="25" t="s">
        <v>46</v>
      </c>
      <c r="C31" s="25">
        <v>200</v>
      </c>
      <c r="D31" s="26">
        <f t="shared" si="16"/>
        <v>305275</v>
      </c>
      <c r="E31" s="33">
        <f t="shared" si="17"/>
        <v>-0.55</v>
      </c>
      <c r="F31" s="28">
        <f t="shared" si="0"/>
        <v>305274.45</v>
      </c>
      <c r="G31" s="26">
        <f t="shared" si="18"/>
        <v>251933.5</v>
      </c>
      <c r="H31" s="33">
        <f t="shared" si="19"/>
        <v>-2.38</v>
      </c>
      <c r="I31" s="28">
        <f t="shared" si="1"/>
        <v>251931.12</v>
      </c>
    </row>
    <row r="32" spans="1:9" s="32" customFormat="1" ht="30.75">
      <c r="A32" s="34" t="s">
        <v>28</v>
      </c>
      <c r="B32" s="25" t="s">
        <v>46</v>
      </c>
      <c r="C32" s="25">
        <v>240</v>
      </c>
      <c r="D32" s="26">
        <f>274747+30528</f>
        <v>305275</v>
      </c>
      <c r="E32" s="28">
        <v>-0.55</v>
      </c>
      <c r="F32" s="28">
        <f t="shared" si="0"/>
        <v>305274.45</v>
      </c>
      <c r="G32" s="26">
        <f>226738+25195.5</f>
        <v>251933.5</v>
      </c>
      <c r="H32" s="28">
        <v>-2.38</v>
      </c>
      <c r="I32" s="28">
        <f t="shared" si="1"/>
        <v>251931.12</v>
      </c>
    </row>
    <row r="33" spans="1:9" s="16" customFormat="1" ht="30.75">
      <c r="A33" s="41" t="s">
        <v>47</v>
      </c>
      <c r="B33" s="18" t="s">
        <v>48</v>
      </c>
      <c r="C33" s="18"/>
      <c r="D33" s="20">
        <v>34096260.06</v>
      </c>
      <c r="E33" s="30">
        <f>SUM(E34,E37,E40)</f>
        <v>0</v>
      </c>
      <c r="F33" s="21">
        <f t="shared" si="0"/>
        <v>34096260.06</v>
      </c>
      <c r="G33" s="20">
        <v>34096260.06</v>
      </c>
      <c r="H33" s="31">
        <f>SUM(H34,H37,H40)</f>
        <v>0</v>
      </c>
      <c r="I33" s="23">
        <f t="shared" si="1"/>
        <v>34096260.06</v>
      </c>
    </row>
    <row r="34" spans="1:9" s="16" customFormat="1" ht="66.75" customHeight="1">
      <c r="A34" s="24" t="s">
        <v>49</v>
      </c>
      <c r="B34" s="25" t="s">
        <v>50</v>
      </c>
      <c r="C34" s="25"/>
      <c r="D34" s="33">
        <f aca="true" t="shared" si="20" ref="D34:D35">D35</f>
        <v>0</v>
      </c>
      <c r="E34" s="33">
        <f aca="true" t="shared" si="21" ref="E34:E35">E35</f>
        <v>105507.29</v>
      </c>
      <c r="F34" s="28">
        <f t="shared" si="0"/>
        <v>105507.29</v>
      </c>
      <c r="G34" s="33">
        <f aca="true" t="shared" si="22" ref="G34:G35">G35</f>
        <v>0</v>
      </c>
      <c r="H34" s="33">
        <f aca="true" t="shared" si="23" ref="H34:H35">H35</f>
        <v>105507.29</v>
      </c>
      <c r="I34" s="28">
        <f t="shared" si="1"/>
        <v>105507.29</v>
      </c>
    </row>
    <row r="35" spans="1:9" s="16" customFormat="1" ht="30.75">
      <c r="A35" s="34" t="s">
        <v>26</v>
      </c>
      <c r="B35" s="25" t="s">
        <v>50</v>
      </c>
      <c r="C35" s="25">
        <v>200</v>
      </c>
      <c r="D35" s="33">
        <f t="shared" si="20"/>
        <v>0</v>
      </c>
      <c r="E35" s="33">
        <f t="shared" si="21"/>
        <v>105507.29</v>
      </c>
      <c r="F35" s="28">
        <f t="shared" si="0"/>
        <v>105507.29</v>
      </c>
      <c r="G35" s="33">
        <f t="shared" si="22"/>
        <v>0</v>
      </c>
      <c r="H35" s="33">
        <f t="shared" si="23"/>
        <v>105507.29</v>
      </c>
      <c r="I35" s="28">
        <f t="shared" si="1"/>
        <v>105507.29</v>
      </c>
    </row>
    <row r="36" spans="1:9" s="16" customFormat="1" ht="30.75">
      <c r="A36" s="34" t="s">
        <v>28</v>
      </c>
      <c r="B36" s="25" t="s">
        <v>50</v>
      </c>
      <c r="C36" s="25">
        <v>240</v>
      </c>
      <c r="D36" s="33"/>
      <c r="E36" s="26">
        <v>105507.29</v>
      </c>
      <c r="F36" s="28">
        <f t="shared" si="0"/>
        <v>105507.29</v>
      </c>
      <c r="G36" s="33"/>
      <c r="H36" s="26">
        <v>105507.29</v>
      </c>
      <c r="I36" s="28">
        <f t="shared" si="1"/>
        <v>105507.29</v>
      </c>
    </row>
    <row r="37" spans="1:9" s="16" customFormat="1" ht="113.25" customHeight="1">
      <c r="A37" s="42" t="s">
        <v>51</v>
      </c>
      <c r="B37" s="25" t="s">
        <v>52</v>
      </c>
      <c r="C37" s="25"/>
      <c r="D37" s="33">
        <f aca="true" t="shared" si="24" ref="D37:D38">D38</f>
        <v>23207508.650000002</v>
      </c>
      <c r="E37" s="33">
        <f aca="true" t="shared" si="25" ref="E37:E38">E38</f>
        <v>-1106661.49</v>
      </c>
      <c r="F37" s="28">
        <f t="shared" si="0"/>
        <v>22100847.160000004</v>
      </c>
      <c r="G37" s="33">
        <f aca="true" t="shared" si="26" ref="G37:G38">G38</f>
        <v>23207508.650000002</v>
      </c>
      <c r="H37" s="33">
        <f aca="true" t="shared" si="27" ref="H37:H38">H38</f>
        <v>-1106661.49</v>
      </c>
      <c r="I37" s="28">
        <f t="shared" si="1"/>
        <v>22100847.160000004</v>
      </c>
    </row>
    <row r="38" spans="1:9" s="16" customFormat="1" ht="30.75">
      <c r="A38" s="34" t="s">
        <v>26</v>
      </c>
      <c r="B38" s="25" t="s">
        <v>52</v>
      </c>
      <c r="C38" s="25">
        <v>200</v>
      </c>
      <c r="D38" s="33">
        <f t="shared" si="24"/>
        <v>23207508.650000002</v>
      </c>
      <c r="E38" s="26">
        <f t="shared" si="25"/>
        <v>-1106661.49</v>
      </c>
      <c r="F38" s="28">
        <f t="shared" si="0"/>
        <v>22100847.160000004</v>
      </c>
      <c r="G38" s="33">
        <f t="shared" si="26"/>
        <v>23207508.650000002</v>
      </c>
      <c r="H38" s="26">
        <f t="shared" si="27"/>
        <v>-1106661.49</v>
      </c>
      <c r="I38" s="28">
        <f t="shared" si="1"/>
        <v>22100847.160000004</v>
      </c>
    </row>
    <row r="39" spans="1:9" s="16" customFormat="1" ht="30.75">
      <c r="A39" s="34" t="s">
        <v>28</v>
      </c>
      <c r="B39" s="25" t="s">
        <v>52</v>
      </c>
      <c r="C39" s="25">
        <v>240</v>
      </c>
      <c r="D39" s="33">
        <f>22487895.98+719612.67</f>
        <v>23207508.650000002</v>
      </c>
      <c r="E39" s="27">
        <v>-1106661.49</v>
      </c>
      <c r="F39" s="28">
        <f t="shared" si="0"/>
        <v>22100847.160000004</v>
      </c>
      <c r="G39" s="33">
        <f>22487895.98+719612.67</f>
        <v>23207508.650000002</v>
      </c>
      <c r="H39" s="27">
        <v>-1106661.49</v>
      </c>
      <c r="I39" s="28">
        <f t="shared" si="1"/>
        <v>22100847.160000004</v>
      </c>
    </row>
    <row r="40" spans="1:9" s="16" customFormat="1" ht="124.5">
      <c r="A40" s="42" t="s">
        <v>53</v>
      </c>
      <c r="B40" s="25" t="s">
        <v>54</v>
      </c>
      <c r="C40" s="25"/>
      <c r="D40" s="33">
        <f aca="true" t="shared" si="28" ref="D40:D41">D41</f>
        <v>10888751.41</v>
      </c>
      <c r="E40" s="33">
        <f aca="true" t="shared" si="29" ref="E40:E41">E41</f>
        <v>1001154.2</v>
      </c>
      <c r="F40" s="28">
        <f t="shared" si="0"/>
        <v>11889905.61</v>
      </c>
      <c r="G40" s="33">
        <f aca="true" t="shared" si="30" ref="G40:G41">G41</f>
        <v>10888751.41</v>
      </c>
      <c r="H40" s="33">
        <f aca="true" t="shared" si="31" ref="H40:H41">H41</f>
        <v>1001154.2</v>
      </c>
      <c r="I40" s="28">
        <f t="shared" si="1"/>
        <v>11889905.61</v>
      </c>
    </row>
    <row r="41" spans="1:9" s="16" customFormat="1" ht="30.75">
      <c r="A41" s="34" t="s">
        <v>26</v>
      </c>
      <c r="B41" s="25" t="s">
        <v>54</v>
      </c>
      <c r="C41" s="25">
        <v>200</v>
      </c>
      <c r="D41" s="33">
        <f t="shared" si="28"/>
        <v>10888751.41</v>
      </c>
      <c r="E41" s="26">
        <f t="shared" si="29"/>
        <v>1001154.2</v>
      </c>
      <c r="F41" s="28">
        <f t="shared" si="0"/>
        <v>11889905.61</v>
      </c>
      <c r="G41" s="33">
        <f t="shared" si="30"/>
        <v>10888751.41</v>
      </c>
      <c r="H41" s="26">
        <f t="shared" si="31"/>
        <v>1001154.2</v>
      </c>
      <c r="I41" s="28">
        <f t="shared" si="1"/>
        <v>11889905.61</v>
      </c>
    </row>
    <row r="42" spans="1:9" s="16" customFormat="1" ht="30.75">
      <c r="A42" s="34" t="s">
        <v>28</v>
      </c>
      <c r="B42" s="25" t="s">
        <v>54</v>
      </c>
      <c r="C42" s="25">
        <v>240</v>
      </c>
      <c r="D42" s="33">
        <f>10551115.71+337635.7</f>
        <v>10888751.41</v>
      </c>
      <c r="E42" s="27">
        <v>1001154.2</v>
      </c>
      <c r="F42" s="28">
        <f t="shared" si="0"/>
        <v>11889905.61</v>
      </c>
      <c r="G42" s="33">
        <f>10551115.71+337635.7</f>
        <v>10888751.41</v>
      </c>
      <c r="H42" s="27">
        <v>1001154.2</v>
      </c>
      <c r="I42" s="28">
        <f t="shared" si="1"/>
        <v>11889905.61</v>
      </c>
    </row>
    <row r="43" spans="1:9" s="16" customFormat="1" ht="15">
      <c r="A43" s="43" t="s">
        <v>55</v>
      </c>
      <c r="B43" s="18" t="s">
        <v>56</v>
      </c>
      <c r="C43" s="44"/>
      <c r="D43" s="20">
        <v>31300000</v>
      </c>
      <c r="E43" s="20">
        <f>E44</f>
        <v>0</v>
      </c>
      <c r="F43" s="21">
        <f t="shared" si="0"/>
        <v>31300000</v>
      </c>
      <c r="G43" s="20">
        <v>31300000</v>
      </c>
      <c r="H43" s="22">
        <f>H44</f>
        <v>0</v>
      </c>
      <c r="I43" s="23">
        <f t="shared" si="1"/>
        <v>31300000</v>
      </c>
    </row>
    <row r="44" spans="1:9" ht="15">
      <c r="A44" s="24" t="s">
        <v>57</v>
      </c>
      <c r="B44" s="25" t="s">
        <v>58</v>
      </c>
      <c r="C44" s="45"/>
      <c r="D44" s="38">
        <v>31300000</v>
      </c>
      <c r="E44" s="38">
        <f>E57+E45+E50</f>
        <v>0</v>
      </c>
      <c r="F44" s="40">
        <f t="shared" si="0"/>
        <v>31300000</v>
      </c>
      <c r="G44" s="38">
        <v>31300000</v>
      </c>
      <c r="H44" s="26">
        <f>H57+H45+H50</f>
        <v>0</v>
      </c>
      <c r="I44" s="28">
        <f t="shared" si="1"/>
        <v>31300000</v>
      </c>
    </row>
    <row r="45" spans="1:9" ht="62.25">
      <c r="A45" s="24" t="s">
        <v>59</v>
      </c>
      <c r="B45" s="25" t="s">
        <v>60</v>
      </c>
      <c r="C45" s="35"/>
      <c r="D45" s="26">
        <f>SUM(D46,D48)</f>
        <v>1200000</v>
      </c>
      <c r="E45" s="26">
        <f>SUM(E46,E48)</f>
        <v>0</v>
      </c>
      <c r="F45" s="28">
        <f t="shared" si="0"/>
        <v>1200000</v>
      </c>
      <c r="G45" s="26">
        <f>SUM(G46,G48)</f>
        <v>1200000</v>
      </c>
      <c r="H45" s="26">
        <f>SUM(H46,H48)</f>
        <v>0</v>
      </c>
      <c r="I45" s="28">
        <f t="shared" si="1"/>
        <v>1200000</v>
      </c>
    </row>
    <row r="46" spans="1:9" ht="30.75">
      <c r="A46" s="24" t="s">
        <v>18</v>
      </c>
      <c r="B46" s="25" t="s">
        <v>60</v>
      </c>
      <c r="C46" s="35" t="s">
        <v>61</v>
      </c>
      <c r="D46" s="26"/>
      <c r="E46" s="26">
        <f>E47</f>
        <v>1200000</v>
      </c>
      <c r="F46" s="28">
        <f t="shared" si="0"/>
        <v>1200000</v>
      </c>
      <c r="G46" s="26"/>
      <c r="H46" s="26">
        <f>H47</f>
        <v>1200000</v>
      </c>
      <c r="I46" s="28">
        <f t="shared" si="1"/>
        <v>1200000</v>
      </c>
    </row>
    <row r="47" spans="1:9" ht="15">
      <c r="A47" s="24" t="s">
        <v>19</v>
      </c>
      <c r="B47" s="25" t="s">
        <v>60</v>
      </c>
      <c r="C47" s="35" t="s">
        <v>62</v>
      </c>
      <c r="D47" s="26"/>
      <c r="E47" s="26">
        <v>1200000</v>
      </c>
      <c r="F47" s="28">
        <f t="shared" si="0"/>
        <v>1200000</v>
      </c>
      <c r="G47" s="26"/>
      <c r="H47" s="26">
        <v>1200000</v>
      </c>
      <c r="I47" s="28">
        <f t="shared" si="1"/>
        <v>1200000</v>
      </c>
    </row>
    <row r="48" spans="1:9" ht="15">
      <c r="A48" s="24" t="s">
        <v>35</v>
      </c>
      <c r="B48" s="25" t="s">
        <v>60</v>
      </c>
      <c r="C48" s="35" t="s">
        <v>36</v>
      </c>
      <c r="D48" s="26">
        <f>D49</f>
        <v>1200000</v>
      </c>
      <c r="E48" s="26">
        <f>E49</f>
        <v>-1200000</v>
      </c>
      <c r="F48" s="28">
        <f t="shared" si="0"/>
        <v>0</v>
      </c>
      <c r="G48" s="26">
        <f>G49</f>
        <v>1200000</v>
      </c>
      <c r="H48" s="26">
        <f>H49</f>
        <v>-1200000</v>
      </c>
      <c r="I48" s="28">
        <f t="shared" si="1"/>
        <v>0</v>
      </c>
    </row>
    <row r="49" spans="1:9" ht="15">
      <c r="A49" s="24" t="s">
        <v>37</v>
      </c>
      <c r="B49" s="25" t="s">
        <v>60</v>
      </c>
      <c r="C49" s="35" t="s">
        <v>38</v>
      </c>
      <c r="D49" s="26">
        <v>1200000</v>
      </c>
      <c r="E49" s="26">
        <v>-1200000</v>
      </c>
      <c r="F49" s="28">
        <f t="shared" si="0"/>
        <v>0</v>
      </c>
      <c r="G49" s="26">
        <v>1200000</v>
      </c>
      <c r="H49" s="26">
        <v>-1200000</v>
      </c>
      <c r="I49" s="28">
        <f t="shared" si="1"/>
        <v>0</v>
      </c>
    </row>
    <row r="50" spans="1:9" s="16" customFormat="1" ht="33.75" customHeight="1">
      <c r="A50" s="24" t="s">
        <v>63</v>
      </c>
      <c r="B50" s="25" t="s">
        <v>64</v>
      </c>
      <c r="C50" s="35"/>
      <c r="D50" s="26">
        <f>D55</f>
        <v>3000000</v>
      </c>
      <c r="E50" s="26">
        <f>E55+E51+E53</f>
        <v>0</v>
      </c>
      <c r="F50" s="28">
        <f t="shared" si="0"/>
        <v>3000000</v>
      </c>
      <c r="G50" s="26">
        <f>G55</f>
        <v>3000000</v>
      </c>
      <c r="H50" s="26">
        <f>H55+H51+H53</f>
        <v>0</v>
      </c>
      <c r="I50" s="28">
        <f t="shared" si="1"/>
        <v>3000000</v>
      </c>
    </row>
    <row r="51" spans="1:9" s="16" customFormat="1" ht="30.75">
      <c r="A51" s="34" t="s">
        <v>26</v>
      </c>
      <c r="B51" s="25" t="s">
        <v>64</v>
      </c>
      <c r="C51" s="25">
        <v>200</v>
      </c>
      <c r="D51" s="26">
        <f>D52</f>
        <v>0</v>
      </c>
      <c r="E51" s="26">
        <f>E52</f>
        <v>29703</v>
      </c>
      <c r="F51" s="28">
        <f t="shared" si="0"/>
        <v>29703</v>
      </c>
      <c r="G51" s="26">
        <f>G52</f>
        <v>0</v>
      </c>
      <c r="H51" s="26">
        <f>H52</f>
        <v>29703</v>
      </c>
      <c r="I51" s="28">
        <f t="shared" si="1"/>
        <v>29703</v>
      </c>
    </row>
    <row r="52" spans="1:9" s="16" customFormat="1" ht="30.75">
      <c r="A52" s="24" t="s">
        <v>28</v>
      </c>
      <c r="B52" s="25" t="s">
        <v>64</v>
      </c>
      <c r="C52" s="25">
        <v>240</v>
      </c>
      <c r="D52" s="26"/>
      <c r="E52" s="26">
        <v>29703</v>
      </c>
      <c r="F52" s="28">
        <f t="shared" si="0"/>
        <v>29703</v>
      </c>
      <c r="G52" s="26"/>
      <c r="H52" s="26">
        <v>29703</v>
      </c>
      <c r="I52" s="28">
        <f t="shared" si="1"/>
        <v>29703</v>
      </c>
    </row>
    <row r="53" spans="1:9" s="16" customFormat="1" ht="15">
      <c r="A53" s="24" t="s">
        <v>65</v>
      </c>
      <c r="B53" s="25" t="s">
        <v>64</v>
      </c>
      <c r="C53" s="25">
        <v>300</v>
      </c>
      <c r="D53" s="26">
        <f>D54</f>
        <v>0</v>
      </c>
      <c r="E53" s="26">
        <f>E54</f>
        <v>2970297</v>
      </c>
      <c r="F53" s="28">
        <f t="shared" si="0"/>
        <v>2970297</v>
      </c>
      <c r="G53" s="26">
        <f>G54</f>
        <v>0</v>
      </c>
      <c r="H53" s="26">
        <f>H54</f>
        <v>2970297</v>
      </c>
      <c r="I53" s="28">
        <f t="shared" si="1"/>
        <v>2970297</v>
      </c>
    </row>
    <row r="54" spans="1:9" s="16" customFormat="1" ht="30.75">
      <c r="A54" s="24" t="s">
        <v>66</v>
      </c>
      <c r="B54" s="25" t="s">
        <v>64</v>
      </c>
      <c r="C54" s="25">
        <v>310</v>
      </c>
      <c r="D54" s="26"/>
      <c r="E54" s="33">
        <v>2970297</v>
      </c>
      <c r="F54" s="28">
        <f t="shared" si="0"/>
        <v>2970297</v>
      </c>
      <c r="G54" s="26"/>
      <c r="H54" s="33">
        <v>2970297</v>
      </c>
      <c r="I54" s="28">
        <f t="shared" si="1"/>
        <v>2970297</v>
      </c>
    </row>
    <row r="55" spans="1:9" s="16" customFormat="1" ht="15">
      <c r="A55" s="24" t="s">
        <v>35</v>
      </c>
      <c r="B55" s="25" t="s">
        <v>64</v>
      </c>
      <c r="C55" s="35" t="s">
        <v>36</v>
      </c>
      <c r="D55" s="26">
        <f>D56</f>
        <v>3000000</v>
      </c>
      <c r="E55" s="26">
        <f>E56</f>
        <v>-3000000</v>
      </c>
      <c r="F55" s="28">
        <f t="shared" si="0"/>
        <v>0</v>
      </c>
      <c r="G55" s="26">
        <f>G56</f>
        <v>3000000</v>
      </c>
      <c r="H55" s="26">
        <f>H56</f>
        <v>-3000000</v>
      </c>
      <c r="I55" s="28">
        <f t="shared" si="1"/>
        <v>0</v>
      </c>
    </row>
    <row r="56" spans="1:9" s="16" customFormat="1" ht="15">
      <c r="A56" s="24" t="s">
        <v>37</v>
      </c>
      <c r="B56" s="25" t="s">
        <v>64</v>
      </c>
      <c r="C56" s="35" t="s">
        <v>38</v>
      </c>
      <c r="D56" s="26">
        <v>3000000</v>
      </c>
      <c r="E56" s="26">
        <v>-3000000</v>
      </c>
      <c r="F56" s="28">
        <f t="shared" si="0"/>
        <v>0</v>
      </c>
      <c r="G56" s="26">
        <v>3000000</v>
      </c>
      <c r="H56" s="26">
        <v>-3000000</v>
      </c>
      <c r="I56" s="28">
        <f t="shared" si="1"/>
        <v>0</v>
      </c>
    </row>
    <row r="57" spans="1:9" s="16" customFormat="1" ht="78">
      <c r="A57" s="24" t="s">
        <v>67</v>
      </c>
      <c r="B57" s="25" t="s">
        <v>68</v>
      </c>
      <c r="C57" s="25"/>
      <c r="D57" s="26">
        <f>SUM(D58,D60,D62)</f>
        <v>100000</v>
      </c>
      <c r="E57" s="26">
        <f>SUM(E58,E60,E62)</f>
        <v>0</v>
      </c>
      <c r="F57" s="28">
        <f t="shared" si="0"/>
        <v>100000</v>
      </c>
      <c r="G57" s="26">
        <f>SUM(G58,G60,G62)</f>
        <v>100000</v>
      </c>
      <c r="H57" s="26">
        <f>SUM(H58,H60,H62)</f>
        <v>0</v>
      </c>
      <c r="I57" s="28">
        <f t="shared" si="1"/>
        <v>100000</v>
      </c>
    </row>
    <row r="58" spans="1:9" s="16" customFormat="1" ht="30.75">
      <c r="A58" s="34" t="s">
        <v>26</v>
      </c>
      <c r="B58" s="25" t="s">
        <v>68</v>
      </c>
      <c r="C58" s="25">
        <v>200</v>
      </c>
      <c r="D58" s="26"/>
      <c r="E58" s="26">
        <f>E59</f>
        <v>991</v>
      </c>
      <c r="F58" s="28">
        <f t="shared" si="0"/>
        <v>991</v>
      </c>
      <c r="G58" s="26"/>
      <c r="H58" s="26">
        <f>H59</f>
        <v>991</v>
      </c>
      <c r="I58" s="28">
        <f t="shared" si="1"/>
        <v>991</v>
      </c>
    </row>
    <row r="59" spans="1:9" s="16" customFormat="1" ht="30.75">
      <c r="A59" s="34" t="s">
        <v>28</v>
      </c>
      <c r="B59" s="25" t="s">
        <v>68</v>
      </c>
      <c r="C59" s="25">
        <v>240</v>
      </c>
      <c r="D59" s="26"/>
      <c r="E59" s="26">
        <v>991</v>
      </c>
      <c r="F59" s="28">
        <f t="shared" si="0"/>
        <v>991</v>
      </c>
      <c r="G59" s="26"/>
      <c r="H59" s="26">
        <v>991</v>
      </c>
      <c r="I59" s="28">
        <f t="shared" si="1"/>
        <v>991</v>
      </c>
    </row>
    <row r="60" spans="1:9" s="16" customFormat="1" ht="15">
      <c r="A60" s="24" t="s">
        <v>65</v>
      </c>
      <c r="B60" s="25" t="s">
        <v>68</v>
      </c>
      <c r="C60" s="25">
        <v>300</v>
      </c>
      <c r="D60" s="26"/>
      <c r="E60" s="26">
        <f>E61</f>
        <v>99009</v>
      </c>
      <c r="F60" s="28">
        <f t="shared" si="0"/>
        <v>99009</v>
      </c>
      <c r="G60" s="26"/>
      <c r="H60" s="26">
        <f>H61</f>
        <v>99009</v>
      </c>
      <c r="I60" s="28">
        <f t="shared" si="1"/>
        <v>99009</v>
      </c>
    </row>
    <row r="61" spans="1:9" s="16" customFormat="1" ht="30.75">
      <c r="A61" s="24" t="s">
        <v>66</v>
      </c>
      <c r="B61" s="25" t="s">
        <v>68</v>
      </c>
      <c r="C61" s="25">
        <v>320</v>
      </c>
      <c r="D61" s="26"/>
      <c r="E61" s="26">
        <v>99009</v>
      </c>
      <c r="F61" s="28">
        <f t="shared" si="0"/>
        <v>99009</v>
      </c>
      <c r="G61" s="26"/>
      <c r="H61" s="26">
        <v>99009</v>
      </c>
      <c r="I61" s="28">
        <f t="shared" si="1"/>
        <v>99009</v>
      </c>
    </row>
    <row r="62" spans="1:9" s="16" customFormat="1" ht="15">
      <c r="A62" s="34" t="s">
        <v>35</v>
      </c>
      <c r="B62" s="25" t="s">
        <v>68</v>
      </c>
      <c r="C62" s="25">
        <v>800</v>
      </c>
      <c r="D62" s="26">
        <f>D63</f>
        <v>100000</v>
      </c>
      <c r="E62" s="26">
        <f>E63</f>
        <v>-100000</v>
      </c>
      <c r="F62" s="28">
        <f t="shared" si="0"/>
        <v>0</v>
      </c>
      <c r="G62" s="26">
        <f>G63</f>
        <v>100000</v>
      </c>
      <c r="H62" s="26">
        <f>H63</f>
        <v>-100000</v>
      </c>
      <c r="I62" s="28">
        <f t="shared" si="1"/>
        <v>0</v>
      </c>
    </row>
    <row r="63" spans="1:9" s="16" customFormat="1" ht="15">
      <c r="A63" s="24" t="s">
        <v>37</v>
      </c>
      <c r="B63" s="25" t="s">
        <v>68</v>
      </c>
      <c r="C63" s="25">
        <v>880</v>
      </c>
      <c r="D63" s="26">
        <v>100000</v>
      </c>
      <c r="E63" s="26">
        <v>-100000</v>
      </c>
      <c r="F63" s="28">
        <f t="shared" si="0"/>
        <v>0</v>
      </c>
      <c r="G63" s="26">
        <v>100000</v>
      </c>
      <c r="H63" s="26">
        <v>-100000</v>
      </c>
      <c r="I63" s="28">
        <f t="shared" si="1"/>
        <v>0</v>
      </c>
    </row>
    <row r="64" spans="1:9" s="51" customFormat="1" ht="15.75">
      <c r="A64" s="46" t="s">
        <v>69</v>
      </c>
      <c r="B64" s="47"/>
      <c r="C64" s="48"/>
      <c r="D64" s="49">
        <v>4994077626.47</v>
      </c>
      <c r="E64" s="49">
        <f>SUM(E7,E15,E19,E25,E33,E43)</f>
        <v>-10000000</v>
      </c>
      <c r="F64" s="49">
        <f t="shared" si="0"/>
        <v>4984077626.47</v>
      </c>
      <c r="G64" s="49">
        <v>5083570546.02</v>
      </c>
      <c r="H64" s="49">
        <f>SUM(H7,H15,H19,H25,H33,H43)</f>
        <v>0</v>
      </c>
      <c r="I64" s="50">
        <f t="shared" si="1"/>
        <v>5083570546.02</v>
      </c>
    </row>
    <row r="67" ht="15">
      <c r="F67" s="52"/>
    </row>
  </sheetData>
  <sheetProtection selectLockedCells="1" selectUnlockedCells="1"/>
  <mergeCells count="4">
    <mergeCell ref="C1:F1"/>
    <mergeCell ref="G1:I1"/>
    <mergeCell ref="G2:I2"/>
    <mergeCell ref="A4:I4"/>
  </mergeCells>
  <printOptions/>
  <pageMargins left="0.5701388888888889" right="0.30972222222222223" top="0.6402777777777777" bottom="0.3194444444444444" header="0.5118055555555555" footer="0.1597222222222222"/>
  <pageSetup firstPageNumber="54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2021-05-12T09:04:37Z</cp:lastPrinted>
  <dcterms:created xsi:type="dcterms:W3CDTF">2014-07-22T10:08:58Z</dcterms:created>
  <dcterms:modified xsi:type="dcterms:W3CDTF">2021-05-12T09:05:06Z</dcterms:modified>
  <cp:category/>
  <cp:version/>
  <cp:contentType/>
  <cp:contentStatus/>
  <cp:revision>2</cp:revision>
</cp:coreProperties>
</file>